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ingov-my.sharepoint.com/personal/hasandhu_oucc_in_gov/Documents/Documents/"/>
    </mc:Choice>
  </mc:AlternateContent>
  <xr:revisionPtr revIDLastSave="18" documentId="8_{AEE7C9FA-9E15-4706-BAEF-A4FF2208D9DE}" xr6:coauthVersionLast="47" xr6:coauthVersionMax="47" xr10:uidLastSave="{F26F9AE3-D20C-4DC9-8C88-D2B12DBC218D}"/>
  <bookViews>
    <workbookView xWindow="-110" yWindow="-110" windowWidth="19420" windowHeight="10420" firstSheet="2" activeTab="7" xr2:uid="{6B4E5BF3-DDC6-4731-8131-D3E990FD0999}"/>
  </bookViews>
  <sheets>
    <sheet name="AES Indiana LIHEAP" sheetId="2" r:id="rId1"/>
    <sheet name="AES Indiana Residential" sheetId="1" r:id="rId2"/>
    <sheet name="CEI North" sheetId="5" r:id="rId3"/>
    <sheet name="CEI South" sheetId="6" r:id="rId4"/>
    <sheet name="CEI LIHEAP" sheetId="7" r:id="rId5"/>
    <sheet name="Duke Energy" sheetId="8" r:id="rId6"/>
    <sheet name="Indiana Michigan" sheetId="3" r:id="rId7"/>
    <sheet name="NIPSCO " sheetId="4" r:id="rId8"/>
  </sheets>
  <externalReferences>
    <externalReference r:id="rId9"/>
  </externalReferences>
  <definedNames>
    <definedName name="Utilities">[1]!UtilityNames[Utility Names]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7" l="1"/>
  <c r="H7" i="6"/>
  <c r="H6" i="6"/>
  <c r="H5" i="6"/>
  <c r="B5" i="6"/>
  <c r="H4" i="6"/>
  <c r="G7" i="5"/>
  <c r="G6" i="5"/>
  <c r="G5" i="5"/>
  <c r="B5" i="5"/>
  <c r="G4" i="5"/>
</calcChain>
</file>

<file path=xl/sharedStrings.xml><?xml version="1.0" encoding="utf-8"?>
<sst xmlns="http://schemas.openxmlformats.org/spreadsheetml/2006/main" count="133" uniqueCount="99">
  <si>
    <t>AES Indiana Residential Account Data</t>
  </si>
  <si>
    <t>Year</t>
  </si>
  <si>
    <t>Month</t>
  </si>
  <si>
    <t>Number of Accounts (1)</t>
  </si>
  <si>
    <t>Accounts with 60 Day Arrears (2)</t>
  </si>
  <si>
    <t>60 Day Arrears Amount (3)</t>
  </si>
  <si>
    <t>Number of Accounts on Pay Extensions (4)</t>
  </si>
  <si>
    <t>Pay Extension Account Balances (5)</t>
  </si>
  <si>
    <t>Count of Disconnect Notices</t>
  </si>
  <si>
    <t>Count of Disconnections Due to Nonpayment (6)</t>
  </si>
  <si>
    <t>Count of Reconnections After Disconnection Due to Nonpayment (7)</t>
  </si>
  <si>
    <t>Number of Disconnection Noitces Sent Due to Nonpayment (8)</t>
  </si>
  <si>
    <t>AES Indiana Residential with LIHEAP Account Data</t>
  </si>
  <si>
    <t>Number of Accounts (9)</t>
  </si>
  <si>
    <t>Accounts with 30 Day Arrears (10)</t>
  </si>
  <si>
    <t>30 Day Arrears Amount (11)</t>
  </si>
  <si>
    <t>*corrected amount - amount prev entered was 60 day arrears of $254,434</t>
  </si>
  <si>
    <t xml:space="preserve">Total </t>
  </si>
  <si>
    <t xml:space="preserve">Total number of residential accounts </t>
  </si>
  <si>
    <t xml:space="preserve">Number of residential accounts in arrears by 60 or more days </t>
  </si>
  <si>
    <t>a. Total dollars of arrears</t>
  </si>
  <si>
    <t>Number of residential accounts on active payment arrangements</t>
  </si>
  <si>
    <t xml:space="preserve">Number of residential disconnections due to nonpayment </t>
  </si>
  <si>
    <t xml:space="preserve">Number of residential reconnections after disconnection due to nonpayment </t>
  </si>
  <si>
    <t xml:space="preserve">Number of residential disconnection notices sent due to nonpayment </t>
  </si>
  <si>
    <t xml:space="preserve">Number of residential accounts receiving assistance under the LIHEAP program </t>
  </si>
  <si>
    <t xml:space="preserve">a. Number of accounts past due </t>
  </si>
  <si>
    <t xml:space="preserve">b. Number of accounts that are disconnected due to nonpayment </t>
  </si>
  <si>
    <t xml:space="preserve">c. Total dollars owed </t>
  </si>
  <si>
    <t xml:space="preserve">$224,533.12** </t>
  </si>
  <si>
    <t>(**this was previously being reported for accounts that were disconnected for nonpayment. Reporting has been updated to provide total arrears).</t>
  </si>
  <si>
    <t xml:space="preserve">NIPSCO Residential Account Data </t>
  </si>
  <si>
    <t>Number of Accounts-Gas</t>
  </si>
  <si>
    <t>Number of Accounts-Electric</t>
  </si>
  <si>
    <t>60+ Day Arrears Amount</t>
  </si>
  <si>
    <t>Number of Accounts with 60+ Day Arrears</t>
  </si>
  <si>
    <t>Number of Accounts on Pay Arrangements-Combo</t>
  </si>
  <si>
    <t>Number of Accounts on Pay Arrangements-Electric</t>
  </si>
  <si>
    <t>Number of Accounts on Pay Arrangements-Gas</t>
  </si>
  <si>
    <t xml:space="preserve">Total Balance on Pay Arrangements-Combo </t>
  </si>
  <si>
    <t>Total Balance on Pay Arrangements-Electric</t>
  </si>
  <si>
    <t>Total Balance on Pay Arrangements -Gas</t>
  </si>
  <si>
    <t>Number of Disconnections from Non-Payment</t>
  </si>
  <si>
    <t>Number of  Reconnections from Non-Payment Disconnections</t>
  </si>
  <si>
    <t>Number of Disconnection Notices Sent for Non-Payment</t>
  </si>
  <si>
    <t xml:space="preserve">Number of LIHEAP Customers Disconnected if Applicable </t>
  </si>
  <si>
    <t>Number of Accounts Certified as Eligible for LIHEAP*</t>
  </si>
  <si>
    <t>Number of Accounts Eligible for LIHEAP and Past Due*</t>
  </si>
  <si>
    <t>Total Revenues Owed on Accounts Eligible for LIHEAP and Past Due*</t>
  </si>
  <si>
    <t>n/a</t>
  </si>
  <si>
    <t>0**</t>
  </si>
  <si>
    <t xml:space="preserve">*New Energy Assistance Enrollments per month.  The number "resets" each October for the subsequent program year. </t>
  </si>
  <si>
    <t>LIHEAP past due data is not available for August 2022</t>
  </si>
  <si>
    <t xml:space="preserve">**The query was adjusted beginning with the December 2022 numbers to adjust for customers who were disconnected and susequently received LIHEAP approval, which typically means reconnection during the moratorium period.  The remainder of 2022  was adjusted to reflect this change.  </t>
  </si>
  <si>
    <t>Indiana Gas Company, Inc. d/b/a CenterPoint Energy Indiana North</t>
  </si>
  <si>
    <t>(1)</t>
  </si>
  <si>
    <t>(2)</t>
  </si>
  <si>
    <t>(3)</t>
  </si>
  <si>
    <t>(4)</t>
  </si>
  <si>
    <t>(5)</t>
  </si>
  <si>
    <t>(6)</t>
  </si>
  <si>
    <t>(7)</t>
  </si>
  <si>
    <t>(8)</t>
  </si>
  <si>
    <t>Number of Residential Accounts</t>
  </si>
  <si>
    <t># Accounts with 60+ Day Arrears</t>
  </si>
  <si>
    <t>Total Balance with 60+ Days Arrears</t>
  </si>
  <si>
    <t>Number of Accounts on Active Payment Arrangements</t>
  </si>
  <si>
    <t>Total Balance of Active Payment Arrangements</t>
  </si>
  <si>
    <t>Number of Disconnections</t>
  </si>
  <si>
    <t xml:space="preserve">Number of Reconnections </t>
  </si>
  <si>
    <t>Number of Disconnect Notices</t>
  </si>
  <si>
    <t>Southern Indiana Gas and Electric Company Company d/b/a CenterPoint Energy Indiana South</t>
  </si>
  <si>
    <t>Number of Residential Gas Accounts</t>
  </si>
  <si>
    <t>Number of Residential Electric Accounts</t>
  </si>
  <si>
    <t># Accounts with 60+ Days Arrears</t>
  </si>
  <si>
    <t>Total Centerpoint Energy Indiana LIHEAP Account Data as of 12/31/2022</t>
  </si>
  <si>
    <t>(9)</t>
  </si>
  <si>
    <t>(10)</t>
  </si>
  <si>
    <t>(11)</t>
  </si>
  <si>
    <t>Number of Accounts</t>
  </si>
  <si>
    <t>Number of Accounts Past Due</t>
  </si>
  <si>
    <t>Total Balance with 1+ Days Arrears</t>
  </si>
  <si>
    <r>
      <t>11</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</si>
  <si>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The decrease in number of accounts is due to the annual restart of the LIHEAP program.</t>
    </r>
  </si>
  <si>
    <t>Duke Energy Indiana Residential &amp; Low Income Eligible Customer Report</t>
  </si>
  <si>
    <t>General Residential Customers</t>
  </si>
  <si>
    <t>Sep 2022</t>
  </si>
  <si>
    <t>Oct 2022</t>
  </si>
  <si>
    <t>Nov 2022</t>
  </si>
  <si>
    <t>Dec 2022</t>
  </si>
  <si>
    <t>Total Number of Accounts</t>
  </si>
  <si>
    <t>Number of Accounts Sent Notice of Disconnection for Nonpayment</t>
  </si>
  <si>
    <t>Number of Service Disconnections for Nonpayment</t>
  </si>
  <si>
    <t>Number of Service Restorations after Disconnection for Nonpayment</t>
  </si>
  <si>
    <t>Number of unpaid accounts - 60 or greater days</t>
  </si>
  <si>
    <t>Dollar value of unpaid accounts - 60 or greater days</t>
  </si>
  <si>
    <t>Number of Payment Agreements (deferred payment arrangements)</t>
  </si>
  <si>
    <t>Dollar value of unpaid Payment Agreements (deferred payment arrangements) accounts</t>
  </si>
  <si>
    <t xml:space="preserve">Indiana Energy Assistance Program (IEAP) Customers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</si>
</sst>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_(&quot;$&quot;* #,##0_);_(&quot;$&quot;* \(#,##0\);_(&quot;$&quot;* &quot;-&quot;??_);_(@_)"/>
  </numFmts>
  <fonts count="14" x14ac:knownFonts="1">
    <font>
      <sz val="11"/>
      <color theme="1"/>
      <name val="Calibri"/>
      <family val="2"/>
      <scheme val="minor"/>
    </font>
    <font>
      <b/>
      <sz val="11"/>
      <color theme="0"/>
      <name val="Calibri"/>
      <family val="2"/>
      <scheme val="minor"/>
    </font>
    <font>
      <b/>
      <sz val="14"/>
      <color theme="0"/>
      <name val="Calibri"/>
      <family val="2"/>
      <scheme val="minor"/>
    </font>
    <font>
      <b/>
      <sz val="12"/>
      <color theme="1"/>
      <name val="Arial"/>
      <family val="2"/>
    </font>
    <font>
      <sz val="11"/>
      <name val="Arial"/>
      <family val="2"/>
    </font>
    <font>
      <sz val="12"/>
      <name val="Arial"/>
      <family val="2"/>
    </font>
    <font>
      <sz val="12"/>
      <color theme="1"/>
      <name val="Arial"/>
      <family val="2"/>
    </font>
    <font>
      <sz val="11"/>
      <color theme="1"/>
      <name val="Calibri"/>
      <family val="2"/>
      <scheme val="minor"/>
    </font>
    <font>
      <sz val="11"/>
      <color theme="0"/>
      <name val="Calibri"/>
      <family val="2"/>
      <scheme val="minor"/>
    </font>
    <font>
      <sz val="11"/>
      <color rgb="FF000000"/>
      <name val="Calibri"/>
      <family val="2"/>
      <scheme val="minor"/>
    </font>
    <font>
      <vertAlign val="superscript"/>
      <sz val="11"/>
      <color theme="1"/>
      <name val="Calibri"/>
      <family val="2"/>
      <scheme val="minor"/>
    </font>
    <font>
      <b/>
      <sz val="20"/>
      <color rgb="FF0070C0"/>
      <name val="Calibri"/>
      <family val="2"/>
      <scheme val="minor"/>
    </font>
    <font>
      <b/>
      <sz val="14"/>
      <color rgb="FF0070C0"/>
      <name val="Calibri"/>
      <family val="2"/>
      <scheme val="minor"/>
    </font>
    <font>
      <b/>
      <sz val="12"/>
      <color rgb="FF0070C0"/>
      <name val="Calibri"/>
      <family val="2"/>
      <scheme val="minor"/>
    </font>
  </fonts>
  <fills count="9">
    <fill>
      <patternFill patternType="none"/>
    </fill>
    <fill>
      <patternFill patternType="gray125"/>
    </fill>
    <fill>
      <patternFill patternType="solid">
        <fgColor theme="3"/>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bgColor theme="4" tint="0.79998168889431442"/>
      </patternFill>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s>
  <cellStyleXfs count="3">
    <xf numFmtId="0" fontId="0" fillId="0" borderId="0"/>
    <xf numFmtId="43" fontId="7" fillId="0" borderId="0" applyFont="0" applyFill="0" applyBorder="0" applyAlignment="0" applyProtection="0"/>
    <xf numFmtId="44" fontId="7" fillId="0" borderId="0" applyFont="0" applyFill="0" applyBorder="0" applyAlignment="0" applyProtection="0"/>
  </cellStyleXfs>
  <cellXfs count="86">
    <xf numFmtId="0" fontId="0" fillId="0" borderId="0" xfId="0"/>
    <xf numFmtId="3" fontId="2" fillId="2" borderId="0" xfId="0" applyNumberFormat="1" applyFont="1" applyFill="1" applyAlignment="1">
      <alignment horizontal="center" wrapText="1"/>
    </xf>
    <xf numFmtId="0" fontId="1" fillId="2" borderId="0" xfId="0" applyFont="1" applyFill="1" applyAlignment="1">
      <alignment horizontal="center"/>
    </xf>
    <xf numFmtId="164" fontId="1" fillId="2" borderId="0" xfId="0" applyNumberFormat="1" applyFont="1" applyFill="1" applyAlignment="1">
      <alignment horizontal="center" wrapText="1"/>
    </xf>
    <xf numFmtId="3" fontId="1" fillId="2" borderId="0" xfId="0" applyNumberFormat="1" applyFont="1" applyFill="1" applyAlignment="1">
      <alignment horizontal="center" wrapText="1"/>
    </xf>
    <xf numFmtId="0" fontId="0" fillId="3" borderId="0" xfId="0" applyFill="1" applyAlignment="1">
      <alignment horizontal="center"/>
    </xf>
    <xf numFmtId="3" fontId="0" fillId="4" borderId="0" xfId="0" applyNumberFormat="1" applyFill="1" applyAlignment="1">
      <alignment horizontal="center"/>
    </xf>
    <xf numFmtId="164" fontId="0" fillId="4" borderId="0" xfId="0" applyNumberFormat="1" applyFill="1" applyAlignment="1">
      <alignment horizontal="center"/>
    </xf>
    <xf numFmtId="0" fontId="0" fillId="4" borderId="0" xfId="0" applyFill="1" applyAlignment="1">
      <alignment horizontal="center"/>
    </xf>
    <xf numFmtId="0" fontId="0" fillId="0" borderId="0" xfId="0"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3" fontId="0" fillId="0" borderId="0" xfId="0" applyNumberFormat="1"/>
    <xf numFmtId="164" fontId="0" fillId="0" borderId="0" xfId="0" applyNumberFormat="1"/>
    <xf numFmtId="0" fontId="3" fillId="4" borderId="1" xfId="0" applyFont="1" applyFill="1" applyBorder="1" applyAlignment="1">
      <alignment horizontal="center" vertical="center"/>
    </xf>
    <xf numFmtId="0" fontId="4" fillId="5" borderId="1" xfId="0" applyFont="1" applyFill="1" applyBorder="1" applyAlignment="1">
      <alignment horizontal="center" vertical="center"/>
    </xf>
    <xf numFmtId="3" fontId="6" fillId="0" borderId="1" xfId="0" applyNumberFormat="1" applyFont="1" applyBorder="1" applyAlignment="1">
      <alignment horizontal="center"/>
    </xf>
    <xf numFmtId="0" fontId="5" fillId="5" borderId="1" xfId="0" applyFont="1" applyFill="1" applyBorder="1" applyAlignment="1">
      <alignment vertical="center"/>
    </xf>
    <xf numFmtId="0" fontId="0" fillId="5" borderId="1" xfId="0" applyFill="1" applyBorder="1"/>
    <xf numFmtId="0" fontId="4" fillId="0" borderId="1" xfId="0" applyFont="1" applyBorder="1" applyAlignment="1">
      <alignment horizontal="center" vertical="center"/>
    </xf>
    <xf numFmtId="6" fontId="6" fillId="0" borderId="1" xfId="0" applyNumberFormat="1" applyFont="1" applyBorder="1" applyAlignment="1">
      <alignment horizontal="center"/>
    </xf>
    <xf numFmtId="0" fontId="6" fillId="0" borderId="1" xfId="0" applyFont="1" applyBorder="1" applyAlignment="1">
      <alignment horizontal="center"/>
    </xf>
    <xf numFmtId="8" fontId="6" fillId="0" borderId="1" xfId="0" applyNumberFormat="1" applyFont="1" applyBorder="1" applyAlignment="1">
      <alignment horizontal="center"/>
    </xf>
    <xf numFmtId="3" fontId="2" fillId="2" borderId="0" xfId="0" applyNumberFormat="1" applyFont="1" applyFill="1" applyAlignment="1">
      <alignment horizontal="center" wrapText="1"/>
    </xf>
    <xf numFmtId="0" fontId="5" fillId="0" borderId="1" xfId="0" applyFont="1" applyBorder="1" applyAlignment="1">
      <alignment horizontal="left" vertical="center"/>
    </xf>
    <xf numFmtId="0" fontId="5" fillId="5" borderId="1" xfId="0" applyFont="1" applyFill="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4" borderId="1" xfId="0" applyFill="1" applyBorder="1" applyAlignment="1">
      <alignment horizontal="center" vertical="center"/>
    </xf>
    <xf numFmtId="3" fontId="2" fillId="2" borderId="5" xfId="0" applyNumberFormat="1" applyFont="1" applyFill="1" applyBorder="1" applyAlignment="1">
      <alignment horizontal="center" wrapText="1"/>
    </xf>
    <xf numFmtId="0" fontId="1" fillId="2" borderId="1" xfId="0" applyFont="1" applyFill="1" applyBorder="1" applyAlignment="1">
      <alignment horizontal="center"/>
    </xf>
    <xf numFmtId="164" fontId="1" fillId="2" borderId="1" xfId="0" applyNumberFormat="1" applyFont="1" applyFill="1" applyBorder="1" applyAlignment="1">
      <alignment horizontal="center" wrapText="1"/>
    </xf>
    <xf numFmtId="3" fontId="1" fillId="2" borderId="1" xfId="0" applyNumberFormat="1" applyFont="1" applyFill="1" applyBorder="1" applyAlignment="1">
      <alignment horizontal="center" wrapText="1"/>
    </xf>
    <xf numFmtId="0" fontId="0" fillId="3" borderId="1" xfId="0" applyFill="1" applyBorder="1" applyAlignment="1">
      <alignment horizontal="center"/>
    </xf>
    <xf numFmtId="3" fontId="0" fillId="3" borderId="1" xfId="0" applyNumberFormat="1" applyFill="1" applyBorder="1" applyAlignment="1">
      <alignment horizontal="center"/>
    </xf>
    <xf numFmtId="164" fontId="0" fillId="3" borderId="1" xfId="0" applyNumberFormat="1" applyFill="1" applyBorder="1" applyAlignment="1">
      <alignment horizontal="center"/>
    </xf>
    <xf numFmtId="44" fontId="0" fillId="3" borderId="1" xfId="0" applyNumberFormat="1" applyFill="1" applyBorder="1" applyAlignment="1">
      <alignment horizontal="center"/>
    </xf>
    <xf numFmtId="44" fontId="0" fillId="3" borderId="1" xfId="2" applyFont="1" applyFill="1" applyBorder="1" applyAlignment="1">
      <alignment horizontal="center"/>
    </xf>
    <xf numFmtId="165" fontId="0" fillId="3" borderId="1" xfId="0" applyNumberFormat="1" applyFill="1" applyBorder="1" applyAlignment="1">
      <alignment horizontal="center"/>
    </xf>
    <xf numFmtId="166" fontId="0" fillId="3" borderId="1" xfId="1" applyNumberFormat="1" applyFont="1" applyFill="1" applyBorder="1" applyAlignment="1"/>
    <xf numFmtId="0" fontId="0" fillId="0" borderId="1" xfId="0" applyBorder="1" applyAlignment="1">
      <alignment horizontal="center"/>
    </xf>
    <xf numFmtId="3" fontId="0" fillId="6" borderId="1" xfId="0" applyNumberFormat="1" applyFill="1" applyBorder="1" applyAlignment="1">
      <alignment horizontal="center"/>
    </xf>
    <xf numFmtId="164" fontId="0" fillId="0" borderId="1" xfId="0" applyNumberFormat="1" applyBorder="1" applyAlignment="1">
      <alignment horizontal="center"/>
    </xf>
    <xf numFmtId="3" fontId="0" fillId="0" borderId="1" xfId="0" applyNumberFormat="1" applyBorder="1" applyAlignment="1">
      <alignment horizontal="center"/>
    </xf>
    <xf numFmtId="44" fontId="0" fillId="0" borderId="1" xfId="0" applyNumberFormat="1" applyBorder="1" applyAlignment="1">
      <alignment horizontal="center"/>
    </xf>
    <xf numFmtId="44" fontId="0" fillId="0" borderId="1" xfId="2" applyFont="1" applyBorder="1" applyAlignment="1">
      <alignment horizontal="center"/>
    </xf>
    <xf numFmtId="165" fontId="0" fillId="0" borderId="1" xfId="0" applyNumberFormat="1" applyBorder="1" applyAlignment="1">
      <alignment horizontal="center"/>
    </xf>
    <xf numFmtId="166" fontId="0" fillId="7" borderId="1" xfId="1" applyNumberFormat="1" applyFont="1" applyFill="1" applyBorder="1" applyAlignment="1"/>
    <xf numFmtId="165" fontId="0" fillId="8" borderId="1" xfId="0" applyNumberFormat="1" applyFill="1" applyBorder="1" applyAlignment="1">
      <alignment horizontal="center"/>
    </xf>
    <xf numFmtId="3" fontId="0" fillId="7" borderId="1" xfId="0" applyNumberFormat="1" applyFill="1" applyBorder="1" applyAlignment="1">
      <alignment horizontal="center"/>
    </xf>
    <xf numFmtId="3" fontId="9" fillId="0" borderId="6" xfId="0" applyNumberFormat="1" applyFont="1" applyBorder="1" applyAlignment="1">
      <alignment horizontal="center"/>
    </xf>
    <xf numFmtId="164" fontId="1" fillId="2" borderId="0" xfId="0" quotePrefix="1" applyNumberFormat="1" applyFont="1" applyFill="1" applyAlignment="1">
      <alignment horizontal="center" wrapText="1"/>
    </xf>
    <xf numFmtId="0" fontId="8" fillId="0" borderId="0" xfId="0" applyFont="1"/>
    <xf numFmtId="0" fontId="0" fillId="0" borderId="7" xfId="0" applyBorder="1" applyAlignment="1">
      <alignment horizontal="center"/>
    </xf>
    <xf numFmtId="3" fontId="0" fillId="0" borderId="8" xfId="0" applyNumberFormat="1" applyBorder="1" applyAlignment="1">
      <alignment horizontal="center"/>
    </xf>
    <xf numFmtId="167" fontId="0" fillId="0" borderId="8" xfId="2" applyNumberFormat="1" applyFont="1" applyFill="1" applyBorder="1" applyAlignment="1">
      <alignment horizontal="center"/>
    </xf>
    <xf numFmtId="0" fontId="0" fillId="3" borderId="7" xfId="0" applyFill="1" applyBorder="1" applyAlignment="1">
      <alignment horizontal="center"/>
    </xf>
    <xf numFmtId="3" fontId="0" fillId="3" borderId="8" xfId="0" applyNumberFormat="1" applyFill="1" applyBorder="1" applyAlignment="1">
      <alignment horizontal="center"/>
    </xf>
    <xf numFmtId="167" fontId="0" fillId="3" borderId="8" xfId="2" applyNumberFormat="1" applyFont="1" applyFill="1" applyBorder="1" applyAlignment="1">
      <alignment horizontal="center"/>
    </xf>
    <xf numFmtId="3" fontId="0" fillId="0" borderId="9" xfId="0" applyNumberFormat="1" applyBorder="1" applyAlignment="1">
      <alignment horizontal="center"/>
    </xf>
    <xf numFmtId="164" fontId="0" fillId="0" borderId="9" xfId="0" applyNumberFormat="1" applyBorder="1" applyAlignment="1">
      <alignment horizontal="center"/>
    </xf>
    <xf numFmtId="3" fontId="0" fillId="3" borderId="9" xfId="0" applyNumberFormat="1" applyFill="1" applyBorder="1" applyAlignment="1">
      <alignment horizontal="center"/>
    </xf>
    <xf numFmtId="164" fontId="0" fillId="3" borderId="8" xfId="0" applyNumberFormat="1" applyFill="1" applyBorder="1" applyAlignment="1">
      <alignment horizontal="center"/>
    </xf>
    <xf numFmtId="0" fontId="0" fillId="0" borderId="7" xfId="0" quotePrefix="1" applyBorder="1" applyAlignment="1">
      <alignment horizontal="center"/>
    </xf>
    <xf numFmtId="0" fontId="0" fillId="0" borderId="0" xfId="0" quotePrefix="1"/>
    <xf numFmtId="0" fontId="11" fillId="6" borderId="1" xfId="0" applyFont="1" applyFill="1" applyBorder="1" applyAlignment="1">
      <alignment wrapText="1"/>
    </xf>
    <xf numFmtId="0" fontId="0" fillId="6" borderId="1" xfId="0" applyFill="1" applyBorder="1"/>
    <xf numFmtId="0" fontId="0" fillId="6" borderId="1" xfId="0" applyFill="1" applyBorder="1" applyAlignment="1">
      <alignment horizontal="left" wrapText="1"/>
    </xf>
    <xf numFmtId="0" fontId="12" fillId="6" borderId="1" xfId="0" applyFont="1" applyFill="1" applyBorder="1" applyAlignment="1">
      <alignment horizontal="left" wrapText="1"/>
    </xf>
    <xf numFmtId="49" fontId="13" fillId="6" borderId="1" xfId="0" applyNumberFormat="1" applyFont="1" applyFill="1" applyBorder="1" applyAlignment="1">
      <alignment horizontal="center"/>
    </xf>
    <xf numFmtId="0" fontId="0" fillId="6" borderId="1" xfId="0" applyFill="1" applyBorder="1" applyAlignment="1">
      <alignment horizontal="left" vertical="center" wrapText="1"/>
    </xf>
    <xf numFmtId="3" fontId="0" fillId="6" borderId="1" xfId="0" applyNumberFormat="1" applyFill="1" applyBorder="1"/>
    <xf numFmtId="3" fontId="0" fillId="0" borderId="1" xfId="0" applyNumberFormat="1" applyBorder="1"/>
    <xf numFmtId="0" fontId="0" fillId="6" borderId="1" xfId="0" applyFill="1" applyBorder="1" applyAlignment="1">
      <alignment vertical="center" wrapText="1"/>
    </xf>
    <xf numFmtId="3" fontId="0" fillId="6" borderId="1" xfId="0" applyNumberFormat="1" applyFill="1" applyBorder="1" applyAlignment="1">
      <alignment vertical="center"/>
    </xf>
    <xf numFmtId="3" fontId="0" fillId="0" borderId="1" xfId="0" applyNumberFormat="1" applyBorder="1" applyAlignment="1">
      <alignment vertical="center"/>
    </xf>
    <xf numFmtId="164" fontId="0" fillId="6" borderId="1" xfId="0" applyNumberFormat="1" applyFill="1" applyBorder="1" applyAlignment="1">
      <alignment vertical="center"/>
    </xf>
    <xf numFmtId="164" fontId="0" fillId="6" borderId="1" xfId="0" applyNumberFormat="1" applyFill="1" applyBorder="1"/>
    <xf numFmtId="164" fontId="0" fillId="0" borderId="1" xfId="0" applyNumberFormat="1" applyBorder="1" applyAlignment="1">
      <alignment vertical="center"/>
    </xf>
    <xf numFmtId="4" fontId="0" fillId="0" borderId="1" xfId="0" applyNumberFormat="1" applyBorder="1"/>
    <xf numFmtId="0" fontId="0" fillId="6" borderId="1" xfId="0" applyFill="1" applyBorder="1" applyAlignment="1">
      <alignment wrapText="1"/>
    </xf>
    <xf numFmtId="3" fontId="13" fillId="6" borderId="1" xfId="0" applyNumberFormat="1" applyFont="1" applyFill="1" applyBorder="1" applyAlignment="1">
      <alignment horizontal="center"/>
    </xf>
    <xf numFmtId="4" fontId="0" fillId="0" borderId="0" xfId="0" applyNumberFormat="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3D15C6D6-6F46-4147-801E-5B54675977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5950" y="101600"/>
          <a:ext cx="1803400" cy="100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CD085E50-E73C-4082-8599-58C991524852}"/>
            </a:ext>
          </a:extLst>
        </xdr:cNvPr>
        <xdr:cNvSpPr txBox="1"/>
      </xdr:nvSpPr>
      <xdr:spPr>
        <a:xfrm>
          <a:off x="82550" y="184150"/>
          <a:ext cx="4298950" cy="1562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December 2022 Report </a:t>
          </a:r>
          <a:endParaRPr lang="en-US" sz="15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308615\Documents\U-20757_Reporting_Sept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Data Clarification"/>
      <sheetName val="NormalizedData"/>
      <sheetName val="SourceData"/>
      <sheetName val="U-20757_Reporting_September 202"/>
    </sheetNames>
    <sheetDataSet>
      <sheetData sheetId="0"/>
      <sheetData sheetId="1"/>
      <sheetData sheetId="2"/>
      <sheetData sheetId="3"/>
      <sheetData sheetId="4"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7C8F5-8636-4E90-B8BE-CA60585B1759}">
  <dimension ref="A1:F9"/>
  <sheetViews>
    <sheetView workbookViewId="0">
      <pane ySplit="2" topLeftCell="A3" activePane="bottomLeft" state="frozen"/>
      <selection pane="bottomLeft" activeCell="C20" sqref="C20"/>
    </sheetView>
  </sheetViews>
  <sheetFormatPr defaultRowHeight="14.5" x14ac:dyDescent="0.35"/>
  <cols>
    <col min="1" max="1" width="5" bestFit="1" customWidth="1"/>
    <col min="2" max="2" width="7" bestFit="1" customWidth="1"/>
    <col min="3" max="3" width="11.7265625" style="13" customWidth="1"/>
    <col min="4" max="4" width="11.7265625" style="12" customWidth="1"/>
    <col min="5" max="5" width="11.7265625" style="13" customWidth="1"/>
  </cols>
  <sheetData>
    <row r="1" spans="1:6" ht="18.649999999999999" customHeight="1" x14ac:dyDescent="0.45">
      <c r="A1" s="23" t="s">
        <v>12</v>
      </c>
      <c r="B1" s="23"/>
      <c r="C1" s="23"/>
      <c r="D1" s="23"/>
      <c r="E1" s="23"/>
    </row>
    <row r="2" spans="1:6" ht="43.5" x14ac:dyDescent="0.35">
      <c r="A2" s="2" t="s">
        <v>1</v>
      </c>
      <c r="B2" s="2" t="s">
        <v>2</v>
      </c>
      <c r="C2" s="3" t="s">
        <v>13</v>
      </c>
      <c r="D2" s="4" t="s">
        <v>14</v>
      </c>
      <c r="E2" s="3" t="s">
        <v>15</v>
      </c>
    </row>
    <row r="3" spans="1:6" x14ac:dyDescent="0.35">
      <c r="A3">
        <v>2022</v>
      </c>
      <c r="B3" s="8">
        <v>9</v>
      </c>
      <c r="C3" s="6">
        <v>14970</v>
      </c>
      <c r="D3" s="6">
        <v>4988</v>
      </c>
      <c r="E3" s="7">
        <v>684972.38</v>
      </c>
    </row>
    <row r="4" spans="1:6" x14ac:dyDescent="0.35">
      <c r="A4">
        <v>2022</v>
      </c>
      <c r="B4" s="9">
        <v>10</v>
      </c>
      <c r="C4" s="10">
        <v>15241</v>
      </c>
      <c r="D4" s="10">
        <v>3089</v>
      </c>
      <c r="E4" s="11">
        <v>432262</v>
      </c>
    </row>
    <row r="5" spans="1:6" x14ac:dyDescent="0.35">
      <c r="A5">
        <v>2022</v>
      </c>
      <c r="B5" s="8">
        <v>11</v>
      </c>
      <c r="C5" s="6">
        <v>14524</v>
      </c>
      <c r="D5" s="6">
        <v>4180</v>
      </c>
      <c r="E5" s="7">
        <v>483129</v>
      </c>
      <c r="F5" t="s">
        <v>16</v>
      </c>
    </row>
    <row r="6" spans="1:6" x14ac:dyDescent="0.35">
      <c r="A6">
        <v>2022</v>
      </c>
      <c r="B6" s="9">
        <v>12</v>
      </c>
      <c r="C6" s="10">
        <v>14434</v>
      </c>
      <c r="D6" s="10">
        <v>5110</v>
      </c>
      <c r="E6" s="11">
        <v>629046</v>
      </c>
    </row>
    <row r="7" spans="1:6" x14ac:dyDescent="0.35">
      <c r="C7" s="12"/>
    </row>
    <row r="8" spans="1:6" x14ac:dyDescent="0.35">
      <c r="C8" s="12"/>
    </row>
    <row r="9" spans="1:6" x14ac:dyDescent="0.35">
      <c r="C9" s="12"/>
    </row>
  </sheetData>
  <mergeCells count="1">
    <mergeCell ref="A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1518E-B176-49AE-ACD2-B92623449233}">
  <dimension ref="A1:K13"/>
  <sheetViews>
    <sheetView zoomScaleNormal="100" workbookViewId="0">
      <pane ySplit="2" topLeftCell="A3" activePane="bottomLeft" state="frozen"/>
      <selection pane="bottomLeft" activeCell="J13" sqref="J13"/>
    </sheetView>
  </sheetViews>
  <sheetFormatPr defaultRowHeight="14.5" x14ac:dyDescent="0.35"/>
  <cols>
    <col min="1" max="1" width="5" bestFit="1" customWidth="1"/>
    <col min="2" max="2" width="7" bestFit="1" customWidth="1"/>
    <col min="3" max="3" width="11.7265625" style="13" customWidth="1"/>
    <col min="4" max="4" width="11.7265625" style="12" customWidth="1"/>
    <col min="5" max="5" width="11.7265625" customWidth="1"/>
    <col min="6" max="6" width="11.7265625" style="12" customWidth="1"/>
    <col min="7" max="7" width="11.7265625" customWidth="1"/>
    <col min="8" max="8" width="10.7265625" hidden="1" customWidth="1"/>
    <col min="9" max="9" width="14.54296875" bestFit="1" customWidth="1"/>
    <col min="10" max="10" width="14.1796875" bestFit="1" customWidth="1"/>
    <col min="11" max="11" width="14" customWidth="1"/>
  </cols>
  <sheetData>
    <row r="1" spans="1:11" ht="18.75" customHeight="1" x14ac:dyDescent="0.45">
      <c r="A1" s="23" t="s">
        <v>0</v>
      </c>
      <c r="B1" s="23"/>
      <c r="C1" s="23"/>
      <c r="D1" s="23"/>
      <c r="E1" s="23"/>
      <c r="F1" s="23"/>
      <c r="G1" s="23"/>
      <c r="H1" s="23"/>
      <c r="I1" s="23"/>
      <c r="J1" s="23"/>
      <c r="K1" s="23"/>
    </row>
    <row r="2" spans="1:11" ht="101.5" x14ac:dyDescent="0.35">
      <c r="A2" s="2" t="s">
        <v>1</v>
      </c>
      <c r="B2" s="2" t="s">
        <v>2</v>
      </c>
      <c r="C2" s="3" t="s">
        <v>3</v>
      </c>
      <c r="D2" s="4" t="s">
        <v>4</v>
      </c>
      <c r="E2" s="4" t="s">
        <v>5</v>
      </c>
      <c r="F2" s="4" t="s">
        <v>6</v>
      </c>
      <c r="G2" s="4" t="s">
        <v>7</v>
      </c>
      <c r="H2" s="4" t="s">
        <v>8</v>
      </c>
      <c r="I2" s="4" t="s">
        <v>9</v>
      </c>
      <c r="J2" s="4" t="s">
        <v>10</v>
      </c>
      <c r="K2" s="4" t="s">
        <v>11</v>
      </c>
    </row>
    <row r="3" spans="1:11" x14ac:dyDescent="0.35">
      <c r="A3">
        <v>2022</v>
      </c>
      <c r="B3" s="5">
        <v>9</v>
      </c>
      <c r="C3" s="6">
        <v>420149</v>
      </c>
      <c r="D3" s="6">
        <v>38756</v>
      </c>
      <c r="E3" s="7">
        <v>3930584.69</v>
      </c>
      <c r="F3" s="6">
        <v>17312</v>
      </c>
      <c r="G3" s="7">
        <v>7117300.5199999996</v>
      </c>
      <c r="H3" s="8"/>
      <c r="I3" s="6">
        <v>5937</v>
      </c>
      <c r="J3" s="6">
        <v>5066</v>
      </c>
      <c r="K3" s="6">
        <v>65727</v>
      </c>
    </row>
    <row r="4" spans="1:11" x14ac:dyDescent="0.35">
      <c r="A4">
        <v>2022</v>
      </c>
      <c r="B4" s="9">
        <v>10</v>
      </c>
      <c r="C4" s="10">
        <v>420415</v>
      </c>
      <c r="D4" s="10">
        <v>36855</v>
      </c>
      <c r="E4" s="11">
        <v>3583330</v>
      </c>
      <c r="F4" s="10">
        <v>17310</v>
      </c>
      <c r="G4" s="11">
        <v>6421490</v>
      </c>
      <c r="H4" s="9"/>
      <c r="I4" s="10">
        <v>6156</v>
      </c>
      <c r="J4" s="10">
        <v>5212</v>
      </c>
      <c r="K4" s="10">
        <v>66735</v>
      </c>
    </row>
    <row r="5" spans="1:11" x14ac:dyDescent="0.35">
      <c r="A5">
        <v>2022</v>
      </c>
      <c r="B5" s="8">
        <v>11</v>
      </c>
      <c r="C5" s="6">
        <v>419087</v>
      </c>
      <c r="D5" s="6">
        <v>44603</v>
      </c>
      <c r="E5" s="7">
        <v>4746527</v>
      </c>
      <c r="F5" s="6">
        <v>17417</v>
      </c>
      <c r="G5" s="7">
        <v>6404987</v>
      </c>
      <c r="H5" s="8"/>
      <c r="I5" s="6">
        <v>6204</v>
      </c>
      <c r="J5" s="6">
        <v>5366</v>
      </c>
      <c r="K5" s="6">
        <v>64733</v>
      </c>
    </row>
    <row r="6" spans="1:11" x14ac:dyDescent="0.35">
      <c r="A6">
        <v>2022</v>
      </c>
      <c r="B6" s="9">
        <v>12</v>
      </c>
      <c r="C6" s="10">
        <v>419012</v>
      </c>
      <c r="D6" s="10">
        <v>43076</v>
      </c>
      <c r="E6" s="11">
        <v>3897222</v>
      </c>
      <c r="F6" s="10">
        <v>17236</v>
      </c>
      <c r="G6" s="11">
        <v>7186907</v>
      </c>
      <c r="H6" s="9"/>
      <c r="I6" s="10">
        <v>5123</v>
      </c>
      <c r="J6" s="10">
        <v>4556</v>
      </c>
      <c r="K6" s="10">
        <v>61578</v>
      </c>
    </row>
    <row r="7" spans="1:11" x14ac:dyDescent="0.35">
      <c r="C7" s="12"/>
      <c r="E7" s="13"/>
      <c r="G7" s="13"/>
    </row>
    <row r="8" spans="1:11" x14ac:dyDescent="0.35">
      <c r="C8" s="12"/>
      <c r="E8" s="13"/>
      <c r="G8" s="13"/>
    </row>
    <row r="9" spans="1:11" x14ac:dyDescent="0.35">
      <c r="C9" s="12"/>
      <c r="E9" s="12"/>
    </row>
    <row r="10" spans="1:11" x14ac:dyDescent="0.35">
      <c r="C10" s="12"/>
      <c r="E10" s="12"/>
    </row>
    <row r="11" spans="1:11" x14ac:dyDescent="0.35">
      <c r="C11" s="12"/>
      <c r="E11" s="12"/>
    </row>
    <row r="12" spans="1:11" x14ac:dyDescent="0.35">
      <c r="C12" s="12"/>
    </row>
    <row r="13" spans="1:11" x14ac:dyDescent="0.35">
      <c r="C13" s="12"/>
    </row>
  </sheetData>
  <mergeCells count="1">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12C95-DE8D-4BFC-B10E-3F03B6803DAD}">
  <sheetPr>
    <pageSetUpPr fitToPage="1"/>
  </sheetPr>
  <dimension ref="A1:J7"/>
  <sheetViews>
    <sheetView zoomScaleNormal="100" workbookViewId="0">
      <pane xSplit="2" ySplit="3" topLeftCell="C4" activePane="bottomRight" state="frozen"/>
      <selection pane="topRight" activeCell="C4" sqref="C4:G10"/>
      <selection pane="bottomLeft" activeCell="C4" sqref="C4:G10"/>
      <selection pane="bottomRight" sqref="A1:J1"/>
    </sheetView>
  </sheetViews>
  <sheetFormatPr defaultRowHeight="14.5" x14ac:dyDescent="0.35"/>
  <cols>
    <col min="1" max="1" width="4.81640625" bestFit="1" customWidth="1"/>
    <col min="2" max="2" width="6.54296875" bestFit="1" customWidth="1"/>
    <col min="3" max="3" width="13.54296875" style="13" customWidth="1"/>
    <col min="4" max="4" width="13.54296875" customWidth="1"/>
    <col min="5" max="6" width="13.54296875" style="12" customWidth="1"/>
    <col min="7" max="7" width="13.54296875" customWidth="1"/>
    <col min="8" max="8" width="14.1796875" customWidth="1"/>
    <col min="9" max="9" width="14.26953125" customWidth="1"/>
    <col min="10" max="10" width="13.54296875" customWidth="1"/>
  </cols>
  <sheetData>
    <row r="1" spans="1:10" ht="18.75" customHeight="1" x14ac:dyDescent="0.45">
      <c r="A1" s="23" t="s">
        <v>54</v>
      </c>
      <c r="B1" s="23"/>
      <c r="C1" s="23"/>
      <c r="D1" s="23"/>
      <c r="E1" s="23"/>
      <c r="F1" s="23"/>
      <c r="G1" s="23"/>
      <c r="H1" s="23"/>
      <c r="I1" s="23"/>
      <c r="J1" s="23"/>
    </row>
    <row r="2" spans="1:10" s="55" customFormat="1" ht="18.75" customHeight="1" x14ac:dyDescent="0.45">
      <c r="A2" s="1"/>
      <c r="B2" s="1"/>
      <c r="C2" s="54" t="s">
        <v>55</v>
      </c>
      <c r="D2" s="54" t="s">
        <v>56</v>
      </c>
      <c r="E2" s="54" t="s">
        <v>57</v>
      </c>
      <c r="F2" s="54" t="s">
        <v>58</v>
      </c>
      <c r="G2" s="54" t="s">
        <v>59</v>
      </c>
      <c r="H2" s="54" t="s">
        <v>60</v>
      </c>
      <c r="I2" s="54" t="s">
        <v>61</v>
      </c>
      <c r="J2" s="54" t="s">
        <v>62</v>
      </c>
    </row>
    <row r="3" spans="1:10" s="55" customFormat="1" ht="78.75" customHeight="1" x14ac:dyDescent="0.35">
      <c r="A3" s="2" t="s">
        <v>1</v>
      </c>
      <c r="B3" s="2" t="s">
        <v>2</v>
      </c>
      <c r="C3" s="3" t="s">
        <v>63</v>
      </c>
      <c r="D3" s="4" t="s">
        <v>64</v>
      </c>
      <c r="E3" s="4" t="s">
        <v>65</v>
      </c>
      <c r="F3" s="4" t="s">
        <v>66</v>
      </c>
      <c r="G3" s="4" t="s">
        <v>67</v>
      </c>
      <c r="H3" s="4" t="s">
        <v>68</v>
      </c>
      <c r="I3" s="4" t="s">
        <v>69</v>
      </c>
      <c r="J3" s="4" t="s">
        <v>70</v>
      </c>
    </row>
    <row r="4" spans="1:10" x14ac:dyDescent="0.35">
      <c r="A4" s="56">
        <v>2022</v>
      </c>
      <c r="B4" s="56">
        <v>9</v>
      </c>
      <c r="C4" s="57">
        <v>578991</v>
      </c>
      <c r="D4" s="57">
        <v>22660</v>
      </c>
      <c r="E4" s="58">
        <v>4112835.2394007146</v>
      </c>
      <c r="F4" s="57">
        <v>858</v>
      </c>
      <c r="G4" s="58">
        <f>F4*306</f>
        <v>262548</v>
      </c>
      <c r="H4" s="57">
        <v>2679</v>
      </c>
      <c r="I4" s="57">
        <v>1370</v>
      </c>
      <c r="J4" s="57">
        <v>19300</v>
      </c>
    </row>
    <row r="5" spans="1:10" x14ac:dyDescent="0.35">
      <c r="A5" s="59">
        <v>2022</v>
      </c>
      <c r="B5" s="59">
        <f t="shared" ref="B5" si="0">B4+1</f>
        <v>10</v>
      </c>
      <c r="C5" s="60">
        <v>581690</v>
      </c>
      <c r="D5" s="60">
        <v>19336</v>
      </c>
      <c r="E5" s="61">
        <v>3137917</v>
      </c>
      <c r="F5" s="60">
        <v>809</v>
      </c>
      <c r="G5" s="61">
        <f>F5*292</f>
        <v>236228</v>
      </c>
      <c r="H5" s="60">
        <v>1343</v>
      </c>
      <c r="I5" s="60">
        <v>1618</v>
      </c>
      <c r="J5" s="60">
        <v>17144</v>
      </c>
    </row>
    <row r="6" spans="1:10" x14ac:dyDescent="0.35">
      <c r="A6" s="56">
        <v>2022</v>
      </c>
      <c r="B6" s="56">
        <v>11</v>
      </c>
      <c r="C6" s="57">
        <v>585804</v>
      </c>
      <c r="D6" s="57">
        <v>17147</v>
      </c>
      <c r="E6" s="58">
        <v>2402747.4408666636</v>
      </c>
      <c r="F6" s="57">
        <v>886</v>
      </c>
      <c r="G6" s="58">
        <f>F6*291</f>
        <v>257826</v>
      </c>
      <c r="H6" s="57">
        <v>591</v>
      </c>
      <c r="I6" s="57">
        <v>1293</v>
      </c>
      <c r="J6" s="57">
        <v>19450</v>
      </c>
    </row>
    <row r="7" spans="1:10" x14ac:dyDescent="0.35">
      <c r="A7" s="59">
        <v>2022</v>
      </c>
      <c r="B7" s="59">
        <v>12</v>
      </c>
      <c r="C7" s="60">
        <v>588947</v>
      </c>
      <c r="D7" s="60">
        <v>14781</v>
      </c>
      <c r="E7" s="61">
        <v>1747378.2209728579</v>
      </c>
      <c r="F7" s="60">
        <v>1453</v>
      </c>
      <c r="G7" s="61">
        <f>F7*278</f>
        <v>403934</v>
      </c>
      <c r="H7" s="60">
        <v>670</v>
      </c>
      <c r="I7" s="60">
        <v>717</v>
      </c>
      <c r="J7" s="60">
        <v>31779</v>
      </c>
    </row>
  </sheetData>
  <mergeCells count="1">
    <mergeCell ref="A1:J1"/>
  </mergeCells>
  <pageMargins left="0.7" right="0.7" top="1" bottom="0.75" header="0.3" footer="0.3"/>
  <pageSetup orientation="landscape" r:id="rId1"/>
  <headerFooter>
    <oddHeader>&amp;R&amp;10Vectren Energy Delivery of Indiana, Inc.
Cause No. 45380
Attachment 1
Page 1 of 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62C8D-C2B0-41E2-BC1B-B4C9C6FC5B78}">
  <sheetPr>
    <pageSetUpPr fitToPage="1"/>
  </sheetPr>
  <dimension ref="A1:K12"/>
  <sheetViews>
    <sheetView zoomScaleNormal="100" workbookViewId="0">
      <pane xSplit="2" ySplit="3" topLeftCell="C4" activePane="bottomRight" state="frozen"/>
      <selection pane="topRight" activeCell="C4" sqref="C4:G10"/>
      <selection pane="bottomLeft" activeCell="C4" sqref="C4:G10"/>
      <selection pane="bottomRight" sqref="A1:K1"/>
    </sheetView>
  </sheetViews>
  <sheetFormatPr defaultRowHeight="14.5" x14ac:dyDescent="0.35"/>
  <cols>
    <col min="1" max="1" width="4.81640625" bestFit="1" customWidth="1"/>
    <col min="2" max="2" width="6.54296875" bestFit="1" customWidth="1"/>
    <col min="3" max="5" width="13.54296875" style="13" customWidth="1"/>
    <col min="6" max="6" width="13.54296875" customWidth="1"/>
    <col min="7" max="8" width="13.54296875" style="12" customWidth="1"/>
    <col min="9" max="9" width="14.26953125" customWidth="1"/>
    <col min="10" max="10" width="14" customWidth="1"/>
    <col min="11" max="11" width="13.54296875" customWidth="1"/>
  </cols>
  <sheetData>
    <row r="1" spans="1:11" ht="18.75" customHeight="1" x14ac:dyDescent="0.45">
      <c r="A1" s="23" t="s">
        <v>71</v>
      </c>
      <c r="B1" s="23"/>
      <c r="C1" s="23"/>
      <c r="D1" s="23"/>
      <c r="E1" s="23"/>
      <c r="F1" s="23"/>
      <c r="G1" s="23"/>
      <c r="H1" s="23"/>
      <c r="I1" s="23"/>
      <c r="J1" s="23"/>
      <c r="K1" s="23"/>
    </row>
    <row r="2" spans="1:11" s="55" customFormat="1" ht="18.75" customHeight="1" x14ac:dyDescent="0.45">
      <c r="A2" s="1"/>
      <c r="B2" s="1"/>
      <c r="C2" s="54" t="s">
        <v>55</v>
      </c>
      <c r="D2" s="54" t="s">
        <v>55</v>
      </c>
      <c r="E2" s="54" t="s">
        <v>56</v>
      </c>
      <c r="F2" s="54" t="s">
        <v>57</v>
      </c>
      <c r="G2" s="54" t="s">
        <v>58</v>
      </c>
      <c r="H2" s="54" t="s">
        <v>59</v>
      </c>
      <c r="I2" s="54" t="s">
        <v>60</v>
      </c>
      <c r="J2" s="54" t="s">
        <v>61</v>
      </c>
      <c r="K2" s="54" t="s">
        <v>62</v>
      </c>
    </row>
    <row r="3" spans="1:11" s="55" customFormat="1" ht="72.5" x14ac:dyDescent="0.35">
      <c r="A3" s="2" t="s">
        <v>1</v>
      </c>
      <c r="B3" s="2" t="s">
        <v>2</v>
      </c>
      <c r="C3" s="3" t="s">
        <v>72</v>
      </c>
      <c r="D3" s="3" t="s">
        <v>73</v>
      </c>
      <c r="E3" s="4" t="s">
        <v>74</v>
      </c>
      <c r="F3" s="4" t="s">
        <v>65</v>
      </c>
      <c r="G3" s="4" t="s">
        <v>66</v>
      </c>
      <c r="H3" s="4" t="s">
        <v>67</v>
      </c>
      <c r="I3" s="4" t="s">
        <v>68</v>
      </c>
      <c r="J3" s="4" t="s">
        <v>69</v>
      </c>
      <c r="K3" s="4" t="s">
        <v>70</v>
      </c>
    </row>
    <row r="4" spans="1:11" x14ac:dyDescent="0.35">
      <c r="A4" s="56">
        <v>2022</v>
      </c>
      <c r="B4" s="56">
        <v>9</v>
      </c>
      <c r="C4" s="57">
        <v>103238</v>
      </c>
      <c r="D4" s="57">
        <v>131780</v>
      </c>
      <c r="E4" s="57">
        <v>5877</v>
      </c>
      <c r="F4" s="58">
        <v>2731743.2695651241</v>
      </c>
      <c r="G4" s="57">
        <v>1173</v>
      </c>
      <c r="H4" s="58">
        <f>G4*758</f>
        <v>889134</v>
      </c>
      <c r="I4" s="57">
        <v>263</v>
      </c>
      <c r="J4" s="57">
        <v>187</v>
      </c>
      <c r="K4" s="57">
        <v>18598</v>
      </c>
    </row>
    <row r="5" spans="1:11" x14ac:dyDescent="0.35">
      <c r="A5" s="59">
        <v>2022</v>
      </c>
      <c r="B5" s="59">
        <f t="shared" ref="B5" si="0">B4+1</f>
        <v>10</v>
      </c>
      <c r="C5" s="60">
        <v>103518</v>
      </c>
      <c r="D5" s="60">
        <v>131885</v>
      </c>
      <c r="E5" s="60">
        <v>5575</v>
      </c>
      <c r="F5" s="61">
        <v>2671136</v>
      </c>
      <c r="G5" s="60">
        <v>1248</v>
      </c>
      <c r="H5" s="61">
        <f>G5*711</f>
        <v>887328</v>
      </c>
      <c r="I5" s="60">
        <v>100</v>
      </c>
      <c r="J5" s="60">
        <v>221</v>
      </c>
      <c r="K5" s="60">
        <v>19127</v>
      </c>
    </row>
    <row r="6" spans="1:11" x14ac:dyDescent="0.35">
      <c r="A6" s="56">
        <v>2022</v>
      </c>
      <c r="B6" s="56">
        <v>11</v>
      </c>
      <c r="C6" s="57">
        <v>104036</v>
      </c>
      <c r="D6" s="57">
        <v>132126</v>
      </c>
      <c r="E6" s="57">
        <v>5733</v>
      </c>
      <c r="F6" s="58">
        <v>2759277.6298584095</v>
      </c>
      <c r="G6" s="57">
        <v>1191</v>
      </c>
      <c r="H6" s="58">
        <f>G6*629</f>
        <v>749139</v>
      </c>
      <c r="I6" s="57">
        <v>67</v>
      </c>
      <c r="J6" s="57">
        <v>127</v>
      </c>
      <c r="K6" s="57">
        <v>19123</v>
      </c>
    </row>
    <row r="7" spans="1:11" x14ac:dyDescent="0.35">
      <c r="A7" s="59">
        <v>2022</v>
      </c>
      <c r="B7" s="59">
        <v>12</v>
      </c>
      <c r="C7" s="60">
        <v>104366</v>
      </c>
      <c r="D7" s="60">
        <v>132269</v>
      </c>
      <c r="E7" s="60">
        <v>5789</v>
      </c>
      <c r="F7" s="61">
        <v>2695658.4998442587</v>
      </c>
      <c r="G7" s="60">
        <v>1044</v>
      </c>
      <c r="H7" s="61">
        <f>G7*590</f>
        <v>615960</v>
      </c>
      <c r="I7" s="60">
        <v>346</v>
      </c>
      <c r="J7" s="60">
        <v>213</v>
      </c>
      <c r="K7" s="60">
        <v>18842</v>
      </c>
    </row>
    <row r="12" spans="1:11" x14ac:dyDescent="0.35">
      <c r="H12" s="56"/>
      <c r="I12" s="56"/>
    </row>
  </sheetData>
  <mergeCells count="1">
    <mergeCell ref="A1:K1"/>
  </mergeCells>
  <pageMargins left="0.7" right="0.7" top="1" bottom="0.75" header="0.3" footer="0.3"/>
  <pageSetup scale="90" orientation="landscape" r:id="rId1"/>
  <headerFooter>
    <oddHeader>&amp;RVectren Energy Delivery of Indiana, Inc.
Cause No. 45380
Attachment 1
Page 3 of 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622BE-41B9-430E-BD4D-C8AD2428AF82}">
  <dimension ref="A1:E10"/>
  <sheetViews>
    <sheetView workbookViewId="0">
      <selection sqref="A1:E1"/>
    </sheetView>
  </sheetViews>
  <sheetFormatPr defaultColWidth="9.1796875" defaultRowHeight="14.5" x14ac:dyDescent="0.35"/>
  <cols>
    <col min="1" max="1" width="4.81640625" bestFit="1" customWidth="1"/>
    <col min="2" max="2" width="7.1796875" customWidth="1"/>
    <col min="3" max="5" width="25.7265625" customWidth="1"/>
  </cols>
  <sheetData>
    <row r="1" spans="1:5" ht="18.5" x14ac:dyDescent="0.45">
      <c r="A1" s="23" t="s">
        <v>75</v>
      </c>
      <c r="B1" s="23"/>
      <c r="C1" s="23"/>
      <c r="D1" s="23"/>
      <c r="E1" s="23"/>
    </row>
    <row r="2" spans="1:5" ht="18.5" x14ac:dyDescent="0.45">
      <c r="A2" s="1"/>
      <c r="B2" s="1"/>
      <c r="C2" s="54" t="s">
        <v>76</v>
      </c>
      <c r="D2" s="54" t="s">
        <v>77</v>
      </c>
      <c r="E2" s="54" t="s">
        <v>78</v>
      </c>
    </row>
    <row r="3" spans="1:5" ht="29" x14ac:dyDescent="0.35">
      <c r="A3" s="3" t="s">
        <v>1</v>
      </c>
      <c r="B3" s="3" t="s">
        <v>2</v>
      </c>
      <c r="C3" s="3" t="s">
        <v>79</v>
      </c>
      <c r="D3" s="3" t="s">
        <v>80</v>
      </c>
      <c r="E3" s="3" t="s">
        <v>81</v>
      </c>
    </row>
    <row r="4" spans="1:5" x14ac:dyDescent="0.35">
      <c r="A4" s="56">
        <v>2022</v>
      </c>
      <c r="B4" s="56">
        <v>9</v>
      </c>
      <c r="C4" s="62">
        <v>22893</v>
      </c>
      <c r="D4" s="62">
        <v>2399</v>
      </c>
      <c r="E4" s="63">
        <v>755642.46</v>
      </c>
    </row>
    <row r="5" spans="1:5" x14ac:dyDescent="0.35">
      <c r="A5" s="59">
        <v>2022</v>
      </c>
      <c r="B5" s="59">
        <f t="shared" ref="B5" si="0">B4+1</f>
        <v>10</v>
      </c>
      <c r="C5" s="64">
        <v>23229</v>
      </c>
      <c r="D5" s="64">
        <v>2742</v>
      </c>
      <c r="E5" s="65">
        <v>834822.35</v>
      </c>
    </row>
    <row r="6" spans="1:5" ht="16.5" x14ac:dyDescent="0.35">
      <c r="A6" s="56">
        <v>2022</v>
      </c>
      <c r="B6" s="66" t="s">
        <v>82</v>
      </c>
      <c r="C6" s="62">
        <v>3183</v>
      </c>
      <c r="D6" s="62">
        <v>66</v>
      </c>
      <c r="E6" s="63">
        <v>13096.07</v>
      </c>
    </row>
    <row r="7" spans="1:5" x14ac:dyDescent="0.35">
      <c r="A7" s="59">
        <v>2022</v>
      </c>
      <c r="B7" s="59">
        <v>12</v>
      </c>
      <c r="C7" s="64">
        <v>7492</v>
      </c>
      <c r="D7" s="64">
        <v>382</v>
      </c>
      <c r="E7" s="65">
        <v>103150.56</v>
      </c>
    </row>
    <row r="10" spans="1:5" ht="16.5" x14ac:dyDescent="0.35">
      <c r="A10" s="67" t="s">
        <v>83</v>
      </c>
    </row>
  </sheetData>
  <mergeCells count="1">
    <mergeCell ref="A1:E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A6374-8353-406A-B6BA-AE864DF5BD11}">
  <dimension ref="A1:E16"/>
  <sheetViews>
    <sheetView workbookViewId="0">
      <selection activeCell="C10" sqref="C10"/>
    </sheetView>
  </sheetViews>
  <sheetFormatPr defaultColWidth="8.7265625" defaultRowHeight="14.5" x14ac:dyDescent="0.35"/>
  <cols>
    <col min="1" max="1" width="93.453125" style="83" bestFit="1" customWidth="1"/>
    <col min="2" max="2" width="11.1796875" style="69" bestFit="1" customWidth="1"/>
    <col min="3" max="3" width="11.81640625" style="69" bestFit="1" customWidth="1"/>
    <col min="4" max="4" width="10.81640625" style="69" bestFit="1" customWidth="1"/>
    <col min="5" max="5" width="12.7265625" style="69" bestFit="1" customWidth="1"/>
    <col min="6" max="16384" width="8.7265625" style="69"/>
  </cols>
  <sheetData>
    <row r="1" spans="1:5" ht="52" x14ac:dyDescent="0.6">
      <c r="A1" s="68" t="s">
        <v>84</v>
      </c>
    </row>
    <row r="2" spans="1:5" x14ac:dyDescent="0.35">
      <c r="A2" s="70"/>
    </row>
    <row r="3" spans="1:5" ht="18.5" x14ac:dyDescent="0.45">
      <c r="A3" s="71" t="s">
        <v>85</v>
      </c>
      <c r="B3" s="72" t="s">
        <v>86</v>
      </c>
      <c r="C3" s="72" t="s">
        <v>87</v>
      </c>
      <c r="D3" s="72" t="s">
        <v>88</v>
      </c>
      <c r="E3" s="72" t="s">
        <v>89</v>
      </c>
    </row>
    <row r="4" spans="1:5" x14ac:dyDescent="0.35">
      <c r="A4" s="73" t="s">
        <v>90</v>
      </c>
      <c r="B4" s="74">
        <v>882803</v>
      </c>
      <c r="C4" s="74">
        <v>881310</v>
      </c>
      <c r="D4" s="74">
        <v>749236</v>
      </c>
      <c r="E4" s="75">
        <v>751566</v>
      </c>
    </row>
    <row r="5" spans="1:5" x14ac:dyDescent="0.35">
      <c r="A5" s="76" t="s">
        <v>91</v>
      </c>
      <c r="B5" s="74">
        <v>48560</v>
      </c>
      <c r="C5" s="74">
        <v>30503</v>
      </c>
      <c r="D5" s="74">
        <v>24057</v>
      </c>
      <c r="E5" s="75">
        <v>24009</v>
      </c>
    </row>
    <row r="6" spans="1:5" x14ac:dyDescent="0.35">
      <c r="A6" s="76" t="s">
        <v>92</v>
      </c>
      <c r="B6" s="74">
        <v>4218</v>
      </c>
      <c r="C6" s="74">
        <v>2572</v>
      </c>
      <c r="D6" s="74">
        <v>1840</v>
      </c>
      <c r="E6" s="75">
        <v>2230</v>
      </c>
    </row>
    <row r="7" spans="1:5" x14ac:dyDescent="0.35">
      <c r="A7" s="76" t="s">
        <v>93</v>
      </c>
      <c r="B7" s="74">
        <v>2366</v>
      </c>
      <c r="C7" s="74">
        <v>1549</v>
      </c>
      <c r="D7" s="74">
        <v>1107</v>
      </c>
      <c r="E7" s="75">
        <v>1359</v>
      </c>
    </row>
    <row r="8" spans="1:5" x14ac:dyDescent="0.35">
      <c r="A8" s="76" t="s">
        <v>94</v>
      </c>
      <c r="B8" s="77">
        <v>48316</v>
      </c>
      <c r="C8" s="74">
        <v>49644</v>
      </c>
      <c r="D8" s="74">
        <v>65303</v>
      </c>
      <c r="E8" s="78">
        <v>71720</v>
      </c>
    </row>
    <row r="9" spans="1:5" x14ac:dyDescent="0.35">
      <c r="A9" s="76" t="s">
        <v>95</v>
      </c>
      <c r="B9" s="79">
        <v>38766511</v>
      </c>
      <c r="C9" s="80">
        <v>22938876</v>
      </c>
      <c r="D9" s="80">
        <v>23802556</v>
      </c>
      <c r="E9" s="81">
        <v>22972085</v>
      </c>
    </row>
    <row r="10" spans="1:5" x14ac:dyDescent="0.35">
      <c r="A10" s="76" t="s">
        <v>96</v>
      </c>
      <c r="B10" s="74">
        <v>25866</v>
      </c>
      <c r="C10" s="74">
        <v>25340</v>
      </c>
      <c r="D10" s="74">
        <v>26224</v>
      </c>
      <c r="E10" s="75">
        <v>25743</v>
      </c>
    </row>
    <row r="11" spans="1:5" x14ac:dyDescent="0.35">
      <c r="A11" s="76" t="s">
        <v>97</v>
      </c>
      <c r="B11" s="80">
        <v>17338784.739999998</v>
      </c>
      <c r="C11" s="80">
        <v>17558650.789999999</v>
      </c>
      <c r="D11" s="80">
        <v>18262125.73</v>
      </c>
      <c r="E11" s="82">
        <v>16860806.710000001</v>
      </c>
    </row>
    <row r="12" spans="1:5" x14ac:dyDescent="0.35">
      <c r="C12" s="74"/>
    </row>
    <row r="13" spans="1:5" ht="18.5" x14ac:dyDescent="0.45">
      <c r="A13" s="71" t="s">
        <v>98</v>
      </c>
      <c r="B13" s="72" t="s">
        <v>86</v>
      </c>
      <c r="C13" s="84" t="s">
        <v>87</v>
      </c>
      <c r="D13" s="72" t="s">
        <v>88</v>
      </c>
      <c r="E13" s="72" t="s">
        <v>89</v>
      </c>
    </row>
    <row r="14" spans="1:5" x14ac:dyDescent="0.35">
      <c r="A14" s="70" t="s">
        <v>90</v>
      </c>
      <c r="B14" s="74">
        <v>1860</v>
      </c>
      <c r="C14" s="74">
        <v>4011</v>
      </c>
      <c r="D14" s="74">
        <v>21157</v>
      </c>
      <c r="E14" s="75">
        <v>4490</v>
      </c>
    </row>
    <row r="15" spans="1:5" x14ac:dyDescent="0.35">
      <c r="A15" s="83" t="s">
        <v>94</v>
      </c>
      <c r="B15" s="74">
        <v>333</v>
      </c>
      <c r="C15" s="74">
        <v>582</v>
      </c>
      <c r="D15" s="74">
        <v>6821</v>
      </c>
      <c r="E15" s="75">
        <v>6865</v>
      </c>
    </row>
    <row r="16" spans="1:5" x14ac:dyDescent="0.35">
      <c r="A16" s="76" t="s">
        <v>95</v>
      </c>
      <c r="B16" s="79">
        <v>162378</v>
      </c>
      <c r="C16" s="80">
        <v>328179</v>
      </c>
      <c r="D16" s="80">
        <v>3444125</v>
      </c>
      <c r="E16" s="85">
        <v>3441093.03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DA2A3-3197-465A-96E4-E44A525691F6}">
  <dimension ref="A1:L24"/>
  <sheetViews>
    <sheetView workbookViewId="0">
      <selection activeCell="F26" sqref="F26"/>
    </sheetView>
  </sheetViews>
  <sheetFormatPr defaultRowHeight="14.5" x14ac:dyDescent="0.35"/>
  <cols>
    <col min="6" max="6" width="45.7265625" customWidth="1"/>
    <col min="7" max="7" width="76.453125" customWidth="1"/>
  </cols>
  <sheetData>
    <row r="1" spans="1:12" x14ac:dyDescent="0.35">
      <c r="A1" s="29"/>
      <c r="B1" s="29"/>
      <c r="C1" s="29"/>
      <c r="D1" s="29"/>
      <c r="E1" s="29"/>
      <c r="F1" s="29"/>
      <c r="G1" s="29"/>
      <c r="H1" s="30"/>
      <c r="I1" s="30"/>
      <c r="J1" s="30"/>
      <c r="K1" s="30"/>
      <c r="L1" s="30"/>
    </row>
    <row r="2" spans="1:12" x14ac:dyDescent="0.35">
      <c r="A2" s="29"/>
      <c r="B2" s="29"/>
      <c r="C2" s="29"/>
      <c r="D2" s="29"/>
      <c r="E2" s="29"/>
      <c r="F2" s="29"/>
      <c r="G2" s="29"/>
      <c r="H2" s="30"/>
      <c r="I2" s="30"/>
      <c r="J2" s="30"/>
      <c r="K2" s="30"/>
      <c r="L2" s="30"/>
    </row>
    <row r="3" spans="1:12" x14ac:dyDescent="0.35">
      <c r="A3" s="29"/>
      <c r="B3" s="29"/>
      <c r="C3" s="29"/>
      <c r="D3" s="29"/>
      <c r="E3" s="29"/>
      <c r="F3" s="29"/>
      <c r="G3" s="29"/>
      <c r="H3" s="30"/>
      <c r="I3" s="30"/>
      <c r="J3" s="30"/>
      <c r="K3" s="30"/>
      <c r="L3" s="30"/>
    </row>
    <row r="4" spans="1:12" x14ac:dyDescent="0.35">
      <c r="A4" s="29"/>
      <c r="B4" s="29"/>
      <c r="C4" s="29"/>
      <c r="D4" s="29"/>
      <c r="E4" s="29"/>
      <c r="F4" s="29"/>
      <c r="G4" s="29"/>
      <c r="H4" s="30"/>
      <c r="I4" s="30"/>
      <c r="J4" s="30"/>
      <c r="K4" s="30"/>
      <c r="L4" s="30"/>
    </row>
    <row r="5" spans="1:12" x14ac:dyDescent="0.35">
      <c r="A5" s="29"/>
      <c r="B5" s="29"/>
      <c r="C5" s="29"/>
      <c r="D5" s="29"/>
      <c r="E5" s="29"/>
      <c r="F5" s="29"/>
      <c r="G5" s="29"/>
      <c r="H5" s="30"/>
      <c r="I5" s="30"/>
      <c r="J5" s="30"/>
      <c r="K5" s="30"/>
      <c r="L5" s="30"/>
    </row>
    <row r="6" spans="1:12" x14ac:dyDescent="0.35">
      <c r="A6" s="29"/>
      <c r="B6" s="29"/>
      <c r="C6" s="29"/>
      <c r="D6" s="29"/>
      <c r="E6" s="29"/>
      <c r="F6" s="29"/>
      <c r="G6" s="29"/>
      <c r="H6" s="30"/>
      <c r="I6" s="30"/>
      <c r="J6" s="30"/>
      <c r="K6" s="30"/>
      <c r="L6" s="30"/>
    </row>
    <row r="7" spans="1:12" x14ac:dyDescent="0.35">
      <c r="A7" s="29"/>
      <c r="B7" s="29"/>
      <c r="C7" s="29"/>
      <c r="D7" s="29"/>
      <c r="E7" s="29"/>
      <c r="F7" s="29"/>
      <c r="G7" s="29"/>
      <c r="H7" s="30"/>
      <c r="I7" s="30"/>
      <c r="J7" s="30"/>
      <c r="K7" s="30"/>
      <c r="L7" s="30"/>
    </row>
    <row r="8" spans="1:12" x14ac:dyDescent="0.35">
      <c r="A8" s="29"/>
      <c r="B8" s="29"/>
      <c r="C8" s="29"/>
      <c r="D8" s="29"/>
      <c r="E8" s="29"/>
      <c r="F8" s="29"/>
      <c r="G8" s="29"/>
      <c r="H8" s="30"/>
      <c r="I8" s="30"/>
      <c r="J8" s="30"/>
      <c r="K8" s="30"/>
      <c r="L8" s="30"/>
    </row>
    <row r="9" spans="1:12" x14ac:dyDescent="0.35">
      <c r="A9" s="29"/>
      <c r="B9" s="29"/>
      <c r="C9" s="29"/>
      <c r="D9" s="29"/>
      <c r="E9" s="29"/>
      <c r="F9" s="29"/>
      <c r="G9" s="29"/>
      <c r="H9" s="30"/>
      <c r="I9" s="30"/>
      <c r="J9" s="30"/>
      <c r="K9" s="30"/>
      <c r="L9" s="30"/>
    </row>
    <row r="10" spans="1:12" ht="14" customHeight="1" x14ac:dyDescent="0.35">
      <c r="A10" s="29"/>
      <c r="B10" s="29"/>
      <c r="C10" s="29"/>
      <c r="D10" s="29"/>
      <c r="E10" s="29"/>
      <c r="F10" s="29"/>
      <c r="G10" s="29"/>
      <c r="H10" s="30"/>
      <c r="I10" s="30"/>
      <c r="J10" s="30"/>
      <c r="K10" s="30"/>
      <c r="L10" s="30"/>
    </row>
    <row r="11" spans="1:12" ht="25" customHeight="1" x14ac:dyDescent="0.35">
      <c r="A11" s="31"/>
      <c r="B11" s="31"/>
      <c r="C11" s="31"/>
      <c r="D11" s="31"/>
      <c r="E11" s="31"/>
      <c r="F11" s="31"/>
      <c r="G11" s="14" t="s">
        <v>17</v>
      </c>
    </row>
    <row r="12" spans="1:12" ht="25" customHeight="1" x14ac:dyDescent="0.35">
      <c r="A12" s="15">
        <v>1</v>
      </c>
      <c r="B12" s="25" t="s">
        <v>18</v>
      </c>
      <c r="C12" s="25"/>
      <c r="D12" s="25"/>
      <c r="E12" s="25"/>
      <c r="F12" s="25"/>
      <c r="G12" s="16">
        <v>418007</v>
      </c>
    </row>
    <row r="13" spans="1:12" ht="25" customHeight="1" x14ac:dyDescent="0.35">
      <c r="A13" s="15">
        <v>2</v>
      </c>
      <c r="B13" s="17" t="s">
        <v>19</v>
      </c>
      <c r="C13" s="18"/>
      <c r="D13" s="18"/>
      <c r="E13" s="18"/>
      <c r="F13" s="18"/>
      <c r="G13" s="16">
        <v>13576</v>
      </c>
    </row>
    <row r="14" spans="1:12" ht="25" customHeight="1" x14ac:dyDescent="0.35">
      <c r="A14" s="19"/>
      <c r="B14" s="24" t="s">
        <v>20</v>
      </c>
      <c r="C14" s="24"/>
      <c r="D14" s="24"/>
      <c r="E14" s="24"/>
      <c r="F14" s="24"/>
      <c r="G14" s="20">
        <v>1272074</v>
      </c>
    </row>
    <row r="15" spans="1:12" ht="25" customHeight="1" x14ac:dyDescent="0.35">
      <c r="A15" s="15">
        <v>3</v>
      </c>
      <c r="B15" s="25" t="s">
        <v>21</v>
      </c>
      <c r="C15" s="25"/>
      <c r="D15" s="25"/>
      <c r="E15" s="25"/>
      <c r="F15" s="25"/>
      <c r="G15" s="16">
        <v>2582</v>
      </c>
    </row>
    <row r="16" spans="1:12" ht="25" customHeight="1" x14ac:dyDescent="0.35">
      <c r="A16" s="19"/>
      <c r="B16" s="24" t="s">
        <v>20</v>
      </c>
      <c r="C16" s="24"/>
      <c r="D16" s="24"/>
      <c r="E16" s="24"/>
      <c r="F16" s="24"/>
      <c r="G16" s="20">
        <v>1050522.07</v>
      </c>
    </row>
    <row r="17" spans="1:7" ht="25" customHeight="1" x14ac:dyDescent="0.35">
      <c r="A17" s="15">
        <v>4</v>
      </c>
      <c r="B17" s="17" t="s">
        <v>22</v>
      </c>
      <c r="C17" s="18"/>
      <c r="D17" s="18"/>
      <c r="E17" s="18"/>
      <c r="F17" s="18"/>
      <c r="G17" s="16">
        <v>3361</v>
      </c>
    </row>
    <row r="18" spans="1:7" ht="25" customHeight="1" x14ac:dyDescent="0.35">
      <c r="A18" s="15">
        <v>5</v>
      </c>
      <c r="B18" s="25" t="s">
        <v>23</v>
      </c>
      <c r="C18" s="25"/>
      <c r="D18" s="25"/>
      <c r="E18" s="25"/>
      <c r="F18" s="25"/>
      <c r="G18" s="16">
        <v>3024</v>
      </c>
    </row>
    <row r="19" spans="1:7" ht="25" customHeight="1" x14ac:dyDescent="0.35">
      <c r="A19" s="15">
        <v>6</v>
      </c>
      <c r="B19" s="25" t="s">
        <v>24</v>
      </c>
      <c r="C19" s="25"/>
      <c r="D19" s="25"/>
      <c r="E19" s="25"/>
      <c r="F19" s="25"/>
      <c r="G19" s="16">
        <v>35682</v>
      </c>
    </row>
    <row r="20" spans="1:7" ht="25" customHeight="1" x14ac:dyDescent="0.35">
      <c r="A20" s="15">
        <v>7</v>
      </c>
      <c r="B20" s="17" t="s">
        <v>25</v>
      </c>
      <c r="C20" s="18"/>
      <c r="D20" s="18"/>
      <c r="E20" s="18"/>
      <c r="F20" s="18"/>
      <c r="G20" s="16">
        <v>5723</v>
      </c>
    </row>
    <row r="21" spans="1:7" ht="25" customHeight="1" x14ac:dyDescent="0.35">
      <c r="A21" s="26"/>
      <c r="B21" s="24" t="s">
        <v>26</v>
      </c>
      <c r="C21" s="24"/>
      <c r="D21" s="24"/>
      <c r="E21" s="24"/>
      <c r="F21" s="24"/>
      <c r="G21" s="21">
        <v>798</v>
      </c>
    </row>
    <row r="22" spans="1:7" ht="25" customHeight="1" x14ac:dyDescent="0.35">
      <c r="A22" s="27"/>
      <c r="B22" s="24" t="s">
        <v>27</v>
      </c>
      <c r="C22" s="24"/>
      <c r="D22" s="24"/>
      <c r="E22" s="24"/>
      <c r="F22" s="24"/>
      <c r="G22" s="21">
        <v>90</v>
      </c>
    </row>
    <row r="23" spans="1:7" ht="25" customHeight="1" x14ac:dyDescent="0.35">
      <c r="A23" s="28"/>
      <c r="B23" s="24" t="s">
        <v>28</v>
      </c>
      <c r="C23" s="24"/>
      <c r="D23" s="24"/>
      <c r="E23" s="24"/>
      <c r="F23" s="24"/>
      <c r="G23" s="22" t="s">
        <v>29</v>
      </c>
    </row>
    <row r="24" spans="1:7" x14ac:dyDescent="0.35">
      <c r="B24" t="s">
        <v>30</v>
      </c>
    </row>
  </sheetData>
  <mergeCells count="13">
    <mergeCell ref="B15:F15"/>
    <mergeCell ref="A1:G10"/>
    <mergeCell ref="H1:L10"/>
    <mergeCell ref="A11:F11"/>
    <mergeCell ref="B12:F12"/>
    <mergeCell ref="B14:F14"/>
    <mergeCell ref="B16:F16"/>
    <mergeCell ref="B18:F18"/>
    <mergeCell ref="B19:F19"/>
    <mergeCell ref="A21:A23"/>
    <mergeCell ref="B21:F21"/>
    <mergeCell ref="B22:F22"/>
    <mergeCell ref="B23:F23"/>
  </mergeCells>
  <pageMargins left="0.7" right="0.7" top="0.75" bottom="0.75" header="0.3" footer="0.3"/>
  <pageSetup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697A6-7E97-4D56-AB51-7C2AD8875C4E}">
  <dimension ref="A1:S18"/>
  <sheetViews>
    <sheetView tabSelected="1" workbookViewId="0">
      <selection activeCell="P15" sqref="P15"/>
    </sheetView>
  </sheetViews>
  <sheetFormatPr defaultColWidth="12.7265625" defaultRowHeight="14.5" x14ac:dyDescent="0.35"/>
  <cols>
    <col min="1" max="9" width="13.26953125" customWidth="1"/>
    <col min="10" max="10" width="14.26953125" bestFit="1" customWidth="1"/>
    <col min="11" max="12" width="13.26953125" customWidth="1"/>
    <col min="13" max="13" width="14.08984375" customWidth="1"/>
    <col min="14" max="14" width="14.26953125" customWidth="1"/>
    <col min="15" max="15" width="15" customWidth="1"/>
    <col min="16" max="16" width="14.6328125" customWidth="1"/>
    <col min="17" max="18" width="15.36328125" customWidth="1"/>
    <col min="19" max="19" width="14.08984375" customWidth="1"/>
  </cols>
  <sheetData>
    <row r="1" spans="1:19" ht="18.75" customHeight="1" x14ac:dyDescent="0.45">
      <c r="A1" s="32" t="s">
        <v>31</v>
      </c>
      <c r="B1" s="23"/>
      <c r="C1" s="23"/>
      <c r="D1" s="23"/>
      <c r="E1" s="23"/>
      <c r="F1" s="23"/>
      <c r="G1" s="23"/>
      <c r="H1" s="23"/>
      <c r="I1" s="23"/>
      <c r="J1" s="23"/>
      <c r="K1" s="23"/>
      <c r="L1" s="23"/>
      <c r="M1" s="23"/>
      <c r="N1" s="23"/>
      <c r="O1" s="23"/>
      <c r="P1" s="23"/>
      <c r="Q1" s="23"/>
      <c r="R1" s="23"/>
      <c r="S1" s="23"/>
    </row>
    <row r="2" spans="1:19" ht="87" x14ac:dyDescent="0.35">
      <c r="A2" s="33" t="s">
        <v>1</v>
      </c>
      <c r="B2" s="33" t="s">
        <v>2</v>
      </c>
      <c r="C2" s="34" t="s">
        <v>32</v>
      </c>
      <c r="D2" s="34" t="s">
        <v>33</v>
      </c>
      <c r="E2" s="35" t="s">
        <v>34</v>
      </c>
      <c r="F2" s="35" t="s">
        <v>35</v>
      </c>
      <c r="G2" s="35" t="s">
        <v>36</v>
      </c>
      <c r="H2" s="35" t="s">
        <v>37</v>
      </c>
      <c r="I2" s="35" t="s">
        <v>38</v>
      </c>
      <c r="J2" s="35" t="s">
        <v>39</v>
      </c>
      <c r="K2" s="35" t="s">
        <v>40</v>
      </c>
      <c r="L2" s="35" t="s">
        <v>41</v>
      </c>
      <c r="M2" s="35" t="s">
        <v>42</v>
      </c>
      <c r="N2" s="35" t="s">
        <v>43</v>
      </c>
      <c r="O2" s="35" t="s">
        <v>44</v>
      </c>
      <c r="P2" s="35" t="s">
        <v>45</v>
      </c>
      <c r="Q2" s="35" t="s">
        <v>46</v>
      </c>
      <c r="R2" s="35" t="s">
        <v>47</v>
      </c>
      <c r="S2" s="35" t="s">
        <v>48</v>
      </c>
    </row>
    <row r="3" spans="1:19" x14ac:dyDescent="0.35">
      <c r="A3" s="36">
        <v>2022</v>
      </c>
      <c r="B3" s="36">
        <v>1</v>
      </c>
      <c r="C3" s="37">
        <v>785667</v>
      </c>
      <c r="D3" s="37">
        <v>422832</v>
      </c>
      <c r="E3" s="38">
        <v>7687478.4799999995</v>
      </c>
      <c r="F3" s="37">
        <v>93220</v>
      </c>
      <c r="G3" s="37">
        <v>6754</v>
      </c>
      <c r="H3" s="37">
        <v>1139</v>
      </c>
      <c r="I3" s="37">
        <v>2970</v>
      </c>
      <c r="J3" s="39">
        <v>4588130.49</v>
      </c>
      <c r="K3" s="40">
        <v>608145.22</v>
      </c>
      <c r="L3" s="41">
        <v>969103.23</v>
      </c>
      <c r="M3" s="37">
        <v>523</v>
      </c>
      <c r="N3" s="42">
        <v>223</v>
      </c>
      <c r="O3" s="37">
        <v>60621</v>
      </c>
      <c r="P3" s="37">
        <v>0</v>
      </c>
      <c r="Q3" s="37">
        <v>7091</v>
      </c>
      <c r="R3" s="37">
        <v>9732</v>
      </c>
      <c r="S3" s="40">
        <v>4288631.7699999996</v>
      </c>
    </row>
    <row r="4" spans="1:19" x14ac:dyDescent="0.35">
      <c r="A4" s="43">
        <v>2022</v>
      </c>
      <c r="B4" s="43">
        <v>2</v>
      </c>
      <c r="C4" s="44">
        <v>786253</v>
      </c>
      <c r="D4" s="44">
        <v>423047</v>
      </c>
      <c r="E4" s="45">
        <v>9641170.75</v>
      </c>
      <c r="F4" s="46">
        <v>89973</v>
      </c>
      <c r="G4" s="46">
        <v>6926</v>
      </c>
      <c r="H4" s="46">
        <v>1098</v>
      </c>
      <c r="I4" s="46">
        <v>3630</v>
      </c>
      <c r="J4" s="47">
        <v>5006262.9800000004</v>
      </c>
      <c r="K4" s="48">
        <v>634643.65</v>
      </c>
      <c r="L4" s="49">
        <v>1346281.62</v>
      </c>
      <c r="M4" s="46">
        <v>553</v>
      </c>
      <c r="N4" s="50">
        <v>245</v>
      </c>
      <c r="O4" s="46">
        <v>60458</v>
      </c>
      <c r="P4" s="46">
        <v>0</v>
      </c>
      <c r="Q4" s="46">
        <v>5827</v>
      </c>
      <c r="R4" s="46">
        <v>12650</v>
      </c>
      <c r="S4" s="48">
        <v>6814626.4199999999</v>
      </c>
    </row>
    <row r="5" spans="1:19" x14ac:dyDescent="0.35">
      <c r="A5" s="36">
        <v>2022</v>
      </c>
      <c r="B5" s="36">
        <v>3</v>
      </c>
      <c r="C5" s="37">
        <v>786462</v>
      </c>
      <c r="D5" s="37">
        <v>423178</v>
      </c>
      <c r="E5" s="38">
        <v>11968195.41</v>
      </c>
      <c r="F5" s="37">
        <v>89517</v>
      </c>
      <c r="G5" s="37">
        <v>7018</v>
      </c>
      <c r="H5" s="37">
        <v>1101</v>
      </c>
      <c r="I5" s="37">
        <v>3873</v>
      </c>
      <c r="J5" s="39">
        <v>5437844.0700000003</v>
      </c>
      <c r="K5" s="40">
        <v>704898.43</v>
      </c>
      <c r="L5" s="51">
        <v>1603122.08</v>
      </c>
      <c r="M5" s="37">
        <v>1623</v>
      </c>
      <c r="N5" s="42">
        <v>692</v>
      </c>
      <c r="O5" s="37">
        <v>60163</v>
      </c>
      <c r="P5" s="37">
        <v>0</v>
      </c>
      <c r="Q5" s="37">
        <v>5855</v>
      </c>
      <c r="R5" s="37">
        <v>12611</v>
      </c>
      <c r="S5" s="40">
        <v>7257095.21</v>
      </c>
    </row>
    <row r="6" spans="1:19" x14ac:dyDescent="0.35">
      <c r="A6" s="43">
        <v>2022</v>
      </c>
      <c r="B6" s="43">
        <v>4</v>
      </c>
      <c r="C6" s="52">
        <v>786793</v>
      </c>
      <c r="D6" s="52">
        <v>423460</v>
      </c>
      <c r="E6" s="45">
        <v>12406209.43</v>
      </c>
      <c r="F6" s="46">
        <v>91747</v>
      </c>
      <c r="G6" s="46">
        <v>7035</v>
      </c>
      <c r="H6" s="46">
        <v>1046</v>
      </c>
      <c r="I6" s="46">
        <v>3967</v>
      </c>
      <c r="J6" s="47">
        <v>5480871.3499999996</v>
      </c>
      <c r="K6" s="48">
        <v>670287.37</v>
      </c>
      <c r="L6" s="49">
        <v>1668577.36</v>
      </c>
      <c r="M6" s="46">
        <v>1421</v>
      </c>
      <c r="N6" s="50">
        <v>568</v>
      </c>
      <c r="O6" s="46">
        <v>57021</v>
      </c>
      <c r="P6" s="46">
        <v>0</v>
      </c>
      <c r="Q6" s="46">
        <v>3245</v>
      </c>
      <c r="R6" s="46">
        <v>11757</v>
      </c>
      <c r="S6" s="48">
        <v>6863167.8499999996</v>
      </c>
    </row>
    <row r="7" spans="1:19" x14ac:dyDescent="0.35">
      <c r="A7" s="36">
        <v>2022</v>
      </c>
      <c r="B7" s="36">
        <v>5</v>
      </c>
      <c r="C7" s="37">
        <v>785943</v>
      </c>
      <c r="D7" s="37">
        <v>423236</v>
      </c>
      <c r="E7" s="38">
        <v>12600505.76</v>
      </c>
      <c r="F7" s="37">
        <v>96539</v>
      </c>
      <c r="G7" s="37">
        <v>8336</v>
      </c>
      <c r="H7" s="37">
        <v>1215</v>
      </c>
      <c r="I7" s="37">
        <v>4359</v>
      </c>
      <c r="J7" s="39">
        <v>6925853.0899999999</v>
      </c>
      <c r="K7" s="40">
        <v>810367.71</v>
      </c>
      <c r="L7" s="51">
        <v>1790777.05</v>
      </c>
      <c r="M7" s="37">
        <v>1825</v>
      </c>
      <c r="N7" s="42">
        <v>524</v>
      </c>
      <c r="O7" s="37">
        <v>63866</v>
      </c>
      <c r="P7" s="37">
        <v>176</v>
      </c>
      <c r="Q7" s="37">
        <v>3200</v>
      </c>
      <c r="R7" s="37">
        <v>12683</v>
      </c>
      <c r="S7" s="40">
        <v>6471935.46</v>
      </c>
    </row>
    <row r="8" spans="1:19" x14ac:dyDescent="0.35">
      <c r="A8" s="43">
        <v>2022</v>
      </c>
      <c r="B8" s="43">
        <v>6</v>
      </c>
      <c r="C8" s="52">
        <v>785108</v>
      </c>
      <c r="D8" s="52">
        <v>423366</v>
      </c>
      <c r="E8" s="45">
        <v>9559617.7600000016</v>
      </c>
      <c r="F8" s="46">
        <v>94704</v>
      </c>
      <c r="G8" s="46">
        <v>8926</v>
      </c>
      <c r="H8" s="46">
        <v>1285</v>
      </c>
      <c r="I8" s="46">
        <v>4399</v>
      </c>
      <c r="J8" s="47">
        <v>7315408.7000000002</v>
      </c>
      <c r="K8" s="48">
        <v>854700.95</v>
      </c>
      <c r="L8" s="49">
        <v>1725529.95</v>
      </c>
      <c r="M8" s="46">
        <v>2029</v>
      </c>
      <c r="N8" s="50">
        <v>497</v>
      </c>
      <c r="O8" s="46">
        <v>57440</v>
      </c>
      <c r="P8" s="46">
        <v>208</v>
      </c>
      <c r="Q8" s="46">
        <v>711</v>
      </c>
      <c r="R8" s="46">
        <v>10724</v>
      </c>
      <c r="S8" s="48">
        <v>3251137.02</v>
      </c>
    </row>
    <row r="9" spans="1:19" x14ac:dyDescent="0.35">
      <c r="A9" s="36">
        <v>2022</v>
      </c>
      <c r="B9" s="36">
        <v>7</v>
      </c>
      <c r="C9" s="37">
        <v>784580</v>
      </c>
      <c r="D9" s="37">
        <v>423262</v>
      </c>
      <c r="E9" s="38">
        <v>7839518.2799999993</v>
      </c>
      <c r="F9" s="37">
        <v>105430</v>
      </c>
      <c r="G9" s="37">
        <v>8524</v>
      </c>
      <c r="H9" s="37">
        <v>1226</v>
      </c>
      <c r="I9" s="37">
        <v>3821</v>
      </c>
      <c r="J9" s="39">
        <v>6716073.2999999998</v>
      </c>
      <c r="K9" s="40">
        <v>782987.69</v>
      </c>
      <c r="L9" s="51">
        <v>1450459.23</v>
      </c>
      <c r="M9" s="37">
        <v>1690</v>
      </c>
      <c r="N9" s="42">
        <v>431</v>
      </c>
      <c r="O9" s="37">
        <v>51795</v>
      </c>
      <c r="P9" s="37">
        <v>118</v>
      </c>
      <c r="Q9" s="37">
        <v>484</v>
      </c>
      <c r="R9" s="37">
        <v>10151</v>
      </c>
      <c r="S9" s="40">
        <v>2839235.7</v>
      </c>
    </row>
    <row r="10" spans="1:19" x14ac:dyDescent="0.35">
      <c r="A10" s="43">
        <v>2022</v>
      </c>
      <c r="B10" s="43">
        <v>8</v>
      </c>
      <c r="C10" s="52">
        <v>784700</v>
      </c>
      <c r="D10" s="52">
        <v>423551</v>
      </c>
      <c r="E10" s="45">
        <v>5902578.5800000001</v>
      </c>
      <c r="F10" s="46">
        <v>98224</v>
      </c>
      <c r="G10" s="46">
        <v>8575</v>
      </c>
      <c r="H10" s="46">
        <v>1295</v>
      </c>
      <c r="I10" s="46">
        <v>3044</v>
      </c>
      <c r="J10" s="47">
        <v>6538095.0999999996</v>
      </c>
      <c r="K10" s="48">
        <v>764801.72</v>
      </c>
      <c r="L10" s="49">
        <v>1152559.24</v>
      </c>
      <c r="M10" s="46">
        <v>1364</v>
      </c>
      <c r="N10" s="50">
        <v>343</v>
      </c>
      <c r="O10" s="46">
        <v>54955</v>
      </c>
      <c r="P10" s="46">
        <v>108</v>
      </c>
      <c r="Q10" s="46">
        <v>44</v>
      </c>
      <c r="R10" s="46" t="s">
        <v>49</v>
      </c>
      <c r="S10" s="48" t="s">
        <v>49</v>
      </c>
    </row>
    <row r="11" spans="1:19" x14ac:dyDescent="0.35">
      <c r="A11" s="36">
        <v>2022</v>
      </c>
      <c r="B11" s="36">
        <v>9</v>
      </c>
      <c r="C11" s="37">
        <v>785173</v>
      </c>
      <c r="D11" s="37">
        <v>423765</v>
      </c>
      <c r="E11" s="38">
        <v>6390977.54</v>
      </c>
      <c r="F11" s="37">
        <v>103681</v>
      </c>
      <c r="G11" s="37">
        <v>8492</v>
      </c>
      <c r="H11" s="37">
        <v>1312</v>
      </c>
      <c r="I11" s="37">
        <v>2348</v>
      </c>
      <c r="J11" s="39">
        <v>6260520.9299999997</v>
      </c>
      <c r="K11" s="40">
        <v>731016.51</v>
      </c>
      <c r="L11" s="51">
        <v>870882.89</v>
      </c>
      <c r="M11" s="37">
        <v>1220</v>
      </c>
      <c r="N11" s="42">
        <v>350</v>
      </c>
      <c r="O11" s="37">
        <v>47742</v>
      </c>
      <c r="P11" s="37">
        <v>68</v>
      </c>
      <c r="Q11" s="37">
        <v>384</v>
      </c>
      <c r="R11" s="37">
        <v>10713</v>
      </c>
      <c r="S11" s="40">
        <v>2575294.4500000002</v>
      </c>
    </row>
    <row r="12" spans="1:19" x14ac:dyDescent="0.35">
      <c r="A12" s="43">
        <v>2022</v>
      </c>
      <c r="B12" s="43">
        <v>10</v>
      </c>
      <c r="C12" s="52">
        <v>786920</v>
      </c>
      <c r="D12" s="52">
        <v>424027</v>
      </c>
      <c r="E12" s="45">
        <v>5609878</v>
      </c>
      <c r="F12" s="46">
        <v>96192</v>
      </c>
      <c r="G12" s="46">
        <v>8354</v>
      </c>
      <c r="H12" s="46">
        <v>1315</v>
      </c>
      <c r="I12" s="46">
        <v>1814</v>
      </c>
      <c r="J12" s="47">
        <v>6008776.9000000004</v>
      </c>
      <c r="K12" s="48">
        <v>715811.79</v>
      </c>
      <c r="L12" s="49">
        <v>671028.56000000006</v>
      </c>
      <c r="M12" s="53">
        <v>1012</v>
      </c>
      <c r="N12" s="50">
        <v>353</v>
      </c>
      <c r="O12" s="53">
        <v>46882</v>
      </c>
      <c r="P12" s="46">
        <v>40</v>
      </c>
      <c r="Q12" s="46">
        <v>868</v>
      </c>
      <c r="R12" s="46">
        <v>420</v>
      </c>
      <c r="S12" s="48">
        <v>185010.46</v>
      </c>
    </row>
    <row r="13" spans="1:19" x14ac:dyDescent="0.35">
      <c r="A13" s="36">
        <v>2022</v>
      </c>
      <c r="B13" s="36">
        <v>11</v>
      </c>
      <c r="C13" s="37">
        <v>788612</v>
      </c>
      <c r="D13" s="37">
        <v>424366</v>
      </c>
      <c r="E13" s="38">
        <v>5223842.79</v>
      </c>
      <c r="F13" s="37">
        <v>89857</v>
      </c>
      <c r="G13" s="37">
        <v>7597</v>
      </c>
      <c r="H13" s="37">
        <v>1222</v>
      </c>
      <c r="I13" s="37">
        <v>1762</v>
      </c>
      <c r="J13" s="39">
        <v>5409192.9500000002</v>
      </c>
      <c r="K13" s="39">
        <v>661761.31999999995</v>
      </c>
      <c r="L13" s="51">
        <v>601894.64</v>
      </c>
      <c r="M13" s="37">
        <v>956</v>
      </c>
      <c r="N13" s="42">
        <v>336</v>
      </c>
      <c r="O13" s="37">
        <v>46845</v>
      </c>
      <c r="P13" s="37">
        <v>0</v>
      </c>
      <c r="Q13" s="37">
        <v>7592</v>
      </c>
      <c r="R13" s="37">
        <v>3318</v>
      </c>
      <c r="S13" s="40">
        <v>1440108.44</v>
      </c>
    </row>
    <row r="14" spans="1:19" x14ac:dyDescent="0.35">
      <c r="A14" s="43">
        <v>2022</v>
      </c>
      <c r="B14" s="43">
        <v>12</v>
      </c>
      <c r="C14" s="52">
        <v>789914</v>
      </c>
      <c r="D14" s="52">
        <v>424736</v>
      </c>
      <c r="E14" s="45">
        <v>7614441</v>
      </c>
      <c r="F14" s="46">
        <v>97380</v>
      </c>
      <c r="G14" s="46">
        <v>6853</v>
      </c>
      <c r="H14" s="46">
        <v>1119</v>
      </c>
      <c r="I14" s="46">
        <v>1975</v>
      </c>
      <c r="J14" s="47">
        <v>4733509.24</v>
      </c>
      <c r="K14" s="47">
        <v>594069.44999999995</v>
      </c>
      <c r="L14" s="49">
        <v>629050.12</v>
      </c>
      <c r="M14" s="46">
        <v>779</v>
      </c>
      <c r="N14" s="50">
        <v>338</v>
      </c>
      <c r="O14" s="46">
        <v>48744</v>
      </c>
      <c r="P14" s="46" t="s">
        <v>50</v>
      </c>
      <c r="Q14" s="46">
        <v>6223</v>
      </c>
      <c r="R14" s="46">
        <v>6735</v>
      </c>
      <c r="S14" s="48">
        <v>3143867.7</v>
      </c>
    </row>
    <row r="16" spans="1:19" x14ac:dyDescent="0.35">
      <c r="A16" t="s">
        <v>51</v>
      </c>
    </row>
    <row r="17" spans="1:1" x14ac:dyDescent="0.35">
      <c r="A17" t="s">
        <v>52</v>
      </c>
    </row>
    <row r="18" spans="1:1" x14ac:dyDescent="0.35">
      <c r="A18" t="s">
        <v>53</v>
      </c>
    </row>
  </sheetData>
  <mergeCells count="1">
    <mergeCell ref="A1:S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AES Indiana LIHEAP</vt:lpstr>
      <vt:lpstr>AES Indiana Residential</vt:lpstr>
      <vt:lpstr>CEI North</vt:lpstr>
      <vt:lpstr>CEI South</vt:lpstr>
      <vt:lpstr>CEI LIHEAP</vt:lpstr>
      <vt:lpstr>Duke Energy</vt:lpstr>
      <vt:lpstr>Indiana Michigan</vt:lpstr>
      <vt:lpstr>NIPSCO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Sandhu, Harpreet (OUCC)</dc:creator>
  <cp:lastModifiedBy>Harpreet Sandhu</cp:lastModifiedBy>
  <dcterms:created xsi:type="dcterms:W3CDTF">2023-02-02T21:29:16Z</dcterms:created>
  <dcterms:modified xsi:type="dcterms:W3CDTF">2023-02-02T21:34:19Z</dcterms:modified>
</cp:coreProperties>
</file>