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tabRatio="742" firstSheet="2" activeTab="2"/>
  </bookViews>
  <sheets>
    <sheet name="Instructions Multi-Case IWOs" sheetId="1" state="hidden" r:id="rId1"/>
    <sheet name="Regular Payment Example" sheetId="2" state="hidden" r:id="rId2"/>
    <sheet name="Regular Payments" sheetId="3" r:id="rId3"/>
    <sheet name="Instructions Bonus Lump Sum" sheetId="4" state="hidden" r:id="rId4"/>
    <sheet name="Bonus Lump Sum Example" sheetId="5" state="hidden" r:id="rId5"/>
    <sheet name="Bonus Lump Sum" sheetId="6" r:id="rId6"/>
    <sheet name="Contact Information" sheetId="7" r:id="rId7"/>
  </sheets>
  <definedNames/>
  <calcPr fullCalcOnLoad="1"/>
</workbook>
</file>

<file path=xl/sharedStrings.xml><?xml version="1.0" encoding="utf-8"?>
<sst xmlns="http://schemas.openxmlformats.org/spreadsheetml/2006/main" count="212" uniqueCount="59">
  <si>
    <t>CCPA %</t>
  </si>
  <si>
    <t>What's left after paying current</t>
  </si>
  <si>
    <t>Totals</t>
  </si>
  <si>
    <t>Cur Sup %</t>
  </si>
  <si>
    <t>Arrs %</t>
  </si>
  <si>
    <t>Arrs to withhold per case</t>
  </si>
  <si>
    <t>Cur to withhold per case</t>
  </si>
  <si>
    <t>ID</t>
  </si>
  <si>
    <t>Disposable Earnings</t>
  </si>
  <si>
    <t>Total Disposable Earnings</t>
  </si>
  <si>
    <t>OR</t>
  </si>
  <si>
    <t>Enter Case # 1</t>
  </si>
  <si>
    <t>Enter Case # 2</t>
  </si>
  <si>
    <t>Enter Case # 3</t>
  </si>
  <si>
    <t>Enter Case # 4</t>
  </si>
  <si>
    <t>Enter Case # 5</t>
  </si>
  <si>
    <t>Enter Case # 6</t>
  </si>
  <si>
    <t>Enter Case # 7</t>
  </si>
  <si>
    <t>Enter Case # 8</t>
  </si>
  <si>
    <t>Enter Case # 9</t>
  </si>
  <si>
    <t>Enter Case # 10</t>
  </si>
  <si>
    <t>Total Current Support &amp; Arrears</t>
  </si>
  <si>
    <t xml:space="preserve">If withholding for a lump sum, please contact the Employer Maintenance Unit at EMU@dcs.in.gov to inquire about the total arrears balance and further instructions.  </t>
  </si>
  <si>
    <t>HIDE</t>
  </si>
  <si>
    <t>Employee/Obligor Name</t>
  </si>
  <si>
    <t>Current Support due per pay period</t>
  </si>
  <si>
    <t>Bonus/Lump Sum Payment</t>
  </si>
  <si>
    <t>John Smith</t>
  </si>
  <si>
    <t>*If you are not withholding a fee of up to $2.00 per case then the number of cases should be input at 0.</t>
  </si>
  <si>
    <t>Current Support Due Per Pay Period</t>
  </si>
  <si>
    <t>Arrears Due Per Pay Period</t>
  </si>
  <si>
    <t>Total To Send Per Case</t>
  </si>
  <si>
    <t>Maximum Withholding Amount</t>
  </si>
  <si>
    <t>**CCPA Limit To Use</t>
  </si>
  <si>
    <t>***Enter # Of Cases You Are Charging $2.00 Fee</t>
  </si>
  <si>
    <t>Total To Be Sent From Obligor</t>
  </si>
  <si>
    <t>Arrears Balance On Case</t>
  </si>
  <si>
    <t>CCPA Limit To Use</t>
  </si>
  <si>
    <t>*Enter # Of Cases You Are Charging $2.00 Fee</t>
  </si>
  <si>
    <t>Please feel free to print this page when it is completed and send it along with your payment to INSCCU.</t>
  </si>
  <si>
    <t>Total 
To Send 
Per Case</t>
  </si>
  <si>
    <t xml:space="preserve">****Nothing is being paid to this case.  Current Support for all cases must be paid prior to payments being made toward arrears.  </t>
  </si>
  <si>
    <t>*If a non-custodial parent (NCP) is an independent contractor, input the total amount the NCP is being paid into this field.</t>
  </si>
  <si>
    <r>
      <t xml:space="preserve">**If there is not a CCPA limit input for the case(s), an assumption of 55% will be used for the CCPA limit. 
(15 U.S.C. </t>
    </r>
    <r>
      <rPr>
        <sz val="11"/>
        <color indexed="8"/>
        <rFont val="Calibri"/>
        <family val="2"/>
      </rPr>
      <t>§ 1673(b))</t>
    </r>
  </si>
  <si>
    <t>***If you are not withholding a fee of up to $2.00 per case, then the number of cases should be input at 0.</t>
  </si>
  <si>
    <t>Case Number</t>
  </si>
  <si>
    <t>*1099 Employees/Independent Contractor Net Pay</t>
  </si>
  <si>
    <t>Enter Information In Green Cells Found On The Income Withholding Orders</t>
  </si>
  <si>
    <t>Enter Information In The Green Cells Found On The Income Withholding Orders</t>
  </si>
  <si>
    <t xml:space="preserve">CCPA Limit </t>
  </si>
  <si>
    <t>Enter # Of Cases Being Charged a $2.00 Fee</t>
  </si>
  <si>
    <t>remove these rows</t>
  </si>
  <si>
    <t>If you are not withholding a fee of up to $2.00 per case, then the number of cases should be input at 0.</t>
  </si>
  <si>
    <r>
      <t xml:space="preserve">If there is not a CCPA limit input for the case(s), an assumption of 50% will be used for the CCPA limit. 
(15 U.S.C. </t>
    </r>
    <r>
      <rPr>
        <sz val="11"/>
        <color indexed="8"/>
        <rFont val="Calibri"/>
        <family val="2"/>
      </rPr>
      <t>§ 1673(b))</t>
    </r>
  </si>
  <si>
    <r>
      <t xml:space="preserve">If no current support is due on a particular case, the </t>
    </r>
    <r>
      <rPr>
        <sz val="11"/>
        <color indexed="8"/>
        <rFont val="Calibri"/>
        <family val="2"/>
      </rPr>
      <t>Withholding Limits</t>
    </r>
    <r>
      <rPr>
        <i/>
        <sz val="11"/>
        <color indexed="8"/>
        <rFont val="Calibri"/>
        <family val="2"/>
      </rPr>
      <t xml:space="preserve"> </t>
    </r>
    <r>
      <rPr>
        <sz val="11"/>
        <color indexed="8"/>
        <rFont val="Calibri"/>
        <family val="2"/>
      </rPr>
      <t>may not allow a withholding for arrears only.  The spreadsheet will input "$0.00", and you do not have to send the payment for that case.</t>
    </r>
  </si>
  <si>
    <t>Enter Information Found On The Income Withholding Orders In The Green Cells</t>
  </si>
  <si>
    <r>
      <t xml:space="preserve">If withholding for a lump sum, please contact the Employer Maintenance Unit at EMU@dcs.in.gov to inquire about the total arrears balance and further instructions.  The information provided by EMU can be used in the </t>
    </r>
    <r>
      <rPr>
        <b/>
        <i/>
        <sz val="11"/>
        <color indexed="8"/>
        <rFont val="Calibri"/>
        <family val="2"/>
      </rPr>
      <t>Bonus Lump Sum</t>
    </r>
    <r>
      <rPr>
        <b/>
        <sz val="11"/>
        <color indexed="8"/>
        <rFont val="Calibri"/>
        <family val="2"/>
      </rPr>
      <t xml:space="preserve"> tab below.</t>
    </r>
  </si>
  <si>
    <t xml:space="preserve">Employer Maintenance Unit can be reached by email at:  EMU@dcs.IN.gov </t>
  </si>
  <si>
    <t>Enter Information Provided By The Employer Maintenance Unit (EMU) In The Green Cells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</si>
</sst>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89">
    <font>
      <sz val="11"/>
      <color theme="1"/>
      <name val="Calibri"/>
      <family val="2"/>
    </font>
    <font>
      <sz val="11"/>
      <color indexed="8"/>
      <name val="Calibri"/>
      <family val="2"/>
    </font>
    <font>
      <i/>
      <sz val="11"/>
      <color indexed="8"/>
      <name val="Calibri"/>
      <family val="2"/>
    </font>
    <font>
      <b/>
      <sz val="11"/>
      <color indexed="8"/>
      <name val="Calibri"/>
      <family val="2"/>
    </font>
    <font>
      <b/>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0"/>
      <name val="Calibri"/>
      <family val="2"/>
    </font>
    <font>
      <b/>
      <sz val="16"/>
      <color indexed="10"/>
      <name val="Calibri"/>
      <family val="2"/>
    </font>
    <font>
      <b/>
      <sz val="14"/>
      <color indexed="10"/>
      <name val="Calibri"/>
      <family val="2"/>
    </font>
    <font>
      <b/>
      <sz val="12"/>
      <color indexed="8"/>
      <name val="Calibri"/>
      <family val="2"/>
    </font>
    <font>
      <sz val="12"/>
      <color indexed="8"/>
      <name val="Arial"/>
      <family val="2"/>
    </font>
    <font>
      <sz val="11"/>
      <color indexed="8"/>
      <name val="Arial"/>
      <family val="2"/>
    </font>
    <font>
      <b/>
      <sz val="16"/>
      <name val="Calibri"/>
      <family val="2"/>
    </font>
    <font>
      <sz val="12"/>
      <color indexed="8"/>
      <name val="Calibri"/>
      <family val="2"/>
    </font>
    <font>
      <b/>
      <sz val="20"/>
      <color indexed="49"/>
      <name val="Arial"/>
      <family val="0"/>
    </font>
    <font>
      <b/>
      <sz val="11"/>
      <color indexed="8"/>
      <name val="Arial"/>
      <family val="0"/>
    </font>
    <font>
      <i/>
      <sz val="11"/>
      <color indexed="8"/>
      <name val="Arial"/>
      <family val="0"/>
    </font>
    <font>
      <sz val="14"/>
      <color indexed="60"/>
      <name val="Arial"/>
      <family val="0"/>
    </font>
    <font>
      <sz val="3"/>
      <color indexed="60"/>
      <name val="Arial"/>
      <family val="0"/>
    </font>
    <font>
      <b/>
      <sz val="14"/>
      <color indexed="8"/>
      <name val="Arial"/>
      <family val="0"/>
    </font>
    <font>
      <sz val="14"/>
      <color indexed="8"/>
      <name val="Arial"/>
      <family val="0"/>
    </font>
    <font>
      <sz val="11"/>
      <color indexed="8"/>
      <name val="FangSong"/>
      <family val="0"/>
    </font>
    <font>
      <b/>
      <sz val="3"/>
      <color indexed="49"/>
      <name val="Arial"/>
      <family val="0"/>
    </font>
    <font>
      <b/>
      <sz val="18"/>
      <color indexed="49"/>
      <name val="Arial"/>
      <family val="0"/>
    </font>
    <font>
      <b/>
      <sz val="16"/>
      <color indexed="49"/>
      <name val="Arial"/>
      <family val="0"/>
    </font>
    <font>
      <b/>
      <i/>
      <sz val="14"/>
      <color indexed="8"/>
      <name val="Arial"/>
      <family val="0"/>
    </font>
    <font>
      <b/>
      <sz val="18"/>
      <color indexed="8"/>
      <name val="Arial"/>
      <family val="0"/>
    </font>
    <font>
      <b/>
      <sz val="16"/>
      <color indexed="60"/>
      <name val="Arial"/>
      <family val="0"/>
    </font>
    <font>
      <sz val="12"/>
      <color indexed="8"/>
      <name val="Times New Roman"/>
      <family val="0"/>
    </font>
    <font>
      <sz val="7"/>
      <color indexed="8"/>
      <name val="Arial"/>
      <family val="0"/>
    </font>
    <font>
      <sz val="9"/>
      <color indexed="8"/>
      <name val="Calibri"/>
      <family val="0"/>
    </font>
    <font>
      <sz val="16"/>
      <color indexed="56"/>
      <name val="Arial"/>
      <family val="0"/>
    </font>
    <font>
      <b/>
      <sz val="14"/>
      <color indexed="56"/>
      <name val="Arial"/>
      <family val="0"/>
    </font>
    <font>
      <sz val="12"/>
      <color indexed="56"/>
      <name val="Arial"/>
      <family val="0"/>
    </font>
    <font>
      <sz val="14"/>
      <color indexed="56"/>
      <name val="Arial"/>
      <family val="0"/>
    </font>
    <font>
      <b/>
      <i/>
      <sz val="10.5"/>
      <color indexed="56"/>
      <name val="Arial"/>
      <family val="0"/>
    </font>
    <font>
      <b/>
      <i/>
      <sz val="12"/>
      <color indexed="56"/>
      <name val="Arial"/>
      <family val="0"/>
    </font>
    <font>
      <sz val="14"/>
      <color indexed="56"/>
      <name val="Arial Rounded MT Bold"/>
      <family val="0"/>
    </font>
    <font>
      <sz val="12"/>
      <color indexed="56"/>
      <name val="Arial Rounded MT Bold"/>
      <family val="0"/>
    </font>
    <font>
      <sz val="5"/>
      <color indexed="56"/>
      <name val="Arial"/>
      <family val="0"/>
    </font>
    <font>
      <u val="single"/>
      <sz val="5"/>
      <color indexed="8"/>
      <name val="Arial"/>
      <family val="0"/>
    </font>
    <font>
      <sz val="4"/>
      <color indexed="8"/>
      <name val="Arial"/>
      <family val="0"/>
    </font>
    <font>
      <u val="single"/>
      <sz val="12"/>
      <color indexed="8"/>
      <name val="Arial"/>
      <family val="0"/>
    </font>
    <font>
      <b/>
      <sz val="20"/>
      <color indexed="56"/>
      <name val="Arial"/>
      <family val="0"/>
    </font>
    <font>
      <b/>
      <sz val="11"/>
      <color indexed="56"/>
      <name val="Arial"/>
      <family val="0"/>
    </font>
    <font>
      <sz val="16"/>
      <color indexed="8"/>
      <name val="Arial Narrow"/>
      <family val="0"/>
    </font>
    <font>
      <sz val="11"/>
      <color indexed="56"/>
      <name val="Arial"/>
      <family val="0"/>
    </font>
    <font>
      <sz val="2"/>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5"/>
      <name val="Calibri"/>
      <family val="2"/>
    </font>
    <font>
      <b/>
      <sz val="16"/>
      <color theme="5"/>
      <name val="Calibri"/>
      <family val="2"/>
    </font>
    <font>
      <b/>
      <sz val="14"/>
      <color theme="5"/>
      <name val="Calibri"/>
      <family val="2"/>
    </font>
    <font>
      <b/>
      <sz val="12"/>
      <color theme="1"/>
      <name val="Calibri"/>
      <family val="2"/>
    </font>
    <font>
      <sz val="12"/>
      <color rgb="FF000000"/>
      <name val="Arial"/>
      <family val="2"/>
    </font>
    <font>
      <sz val="11"/>
      <color rgb="FF000000"/>
      <name val="Arial"/>
      <family val="2"/>
    </font>
    <font>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7" tint="0.5999600291252136"/>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00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style="medium"/>
    </border>
    <border>
      <left style="thin"/>
      <right/>
      <top style="thin"/>
      <bottom style="medium"/>
    </border>
    <border>
      <left>
        <color indexed="63"/>
      </left>
      <right style="thin"/>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151">
    <xf numFmtId="0" fontId="0" fillId="0" borderId="0" xfId="0" applyFont="1" applyAlignment="1">
      <alignment/>
    </xf>
    <xf numFmtId="0" fontId="80" fillId="0" borderId="10" xfId="0" applyFont="1" applyBorder="1" applyAlignment="1" applyProtection="1">
      <alignment wrapText="1"/>
      <protection/>
    </xf>
    <xf numFmtId="0" fontId="0" fillId="0" borderId="10" xfId="0" applyBorder="1" applyAlignment="1" applyProtection="1">
      <alignment horizontal="center" wrapText="1"/>
      <protection/>
    </xf>
    <xf numFmtId="0" fontId="0" fillId="33" borderId="11" xfId="0" applyFill="1" applyBorder="1" applyAlignment="1" applyProtection="1">
      <alignment horizontal="center" wrapText="1"/>
      <protection/>
    </xf>
    <xf numFmtId="0" fontId="0" fillId="0" borderId="11" xfId="0" applyBorder="1" applyAlignment="1" applyProtection="1">
      <alignment horizontal="center" wrapText="1"/>
      <protection/>
    </xf>
    <xf numFmtId="0" fontId="82" fillId="0" borderId="11" xfId="0" applyFont="1" applyBorder="1" applyAlignment="1" applyProtection="1">
      <alignment horizontal="center" wrapText="1"/>
      <protection/>
    </xf>
    <xf numFmtId="0" fontId="0" fillId="33" borderId="12" xfId="0" applyFill="1" applyBorder="1" applyAlignment="1" applyProtection="1">
      <alignment horizontal="center"/>
      <protection/>
    </xf>
    <xf numFmtId="0" fontId="0" fillId="33" borderId="13" xfId="0" applyFill="1" applyBorder="1" applyAlignment="1" applyProtection="1">
      <alignment horizontal="center"/>
      <protection/>
    </xf>
    <xf numFmtId="0" fontId="0" fillId="0" borderId="13" xfId="0" applyFill="1" applyBorder="1" applyAlignment="1" applyProtection="1">
      <alignment horizontal="center"/>
      <protection/>
    </xf>
    <xf numFmtId="0" fontId="0" fillId="33" borderId="13" xfId="0" applyFill="1" applyBorder="1" applyAlignment="1" applyProtection="1">
      <alignment/>
      <protection/>
    </xf>
    <xf numFmtId="0" fontId="0" fillId="0" borderId="13" xfId="0" applyFill="1" applyBorder="1" applyAlignment="1" applyProtection="1">
      <alignment/>
      <protection/>
    </xf>
    <xf numFmtId="0" fontId="0" fillId="0" borderId="14" xfId="0" applyFill="1" applyBorder="1" applyAlignment="1" applyProtection="1">
      <alignment/>
      <protection/>
    </xf>
    <xf numFmtId="0" fontId="0" fillId="33" borderId="15" xfId="0" applyFill="1" applyBorder="1" applyAlignment="1" applyProtection="1">
      <alignment horizontal="center"/>
      <protection/>
    </xf>
    <xf numFmtId="0" fontId="0" fillId="33" borderId="0" xfId="0" applyFill="1" applyBorder="1" applyAlignment="1" applyProtection="1">
      <alignment horizontal="center"/>
      <protection/>
    </xf>
    <xf numFmtId="0" fontId="0" fillId="0" borderId="0" xfId="0" applyFill="1" applyBorder="1" applyAlignment="1" applyProtection="1">
      <alignment horizontal="center"/>
      <protection/>
    </xf>
    <xf numFmtId="0" fontId="0" fillId="33" borderId="0" xfId="0" applyFill="1" applyBorder="1" applyAlignment="1" applyProtection="1">
      <alignment/>
      <protection/>
    </xf>
    <xf numFmtId="0" fontId="0" fillId="0" borderId="0" xfId="0" applyFill="1" applyBorder="1" applyAlignment="1" applyProtection="1">
      <alignment/>
      <protection/>
    </xf>
    <xf numFmtId="0" fontId="0" fillId="0" borderId="16" xfId="0" applyFill="1" applyBorder="1" applyAlignment="1" applyProtection="1">
      <alignment/>
      <protection/>
    </xf>
    <xf numFmtId="0" fontId="0" fillId="33" borderId="17" xfId="0" applyFill="1" applyBorder="1" applyAlignment="1" applyProtection="1">
      <alignment horizontal="center"/>
      <protection/>
    </xf>
    <xf numFmtId="0" fontId="0" fillId="33" borderId="18" xfId="0" applyFill="1" applyBorder="1" applyAlignment="1" applyProtection="1">
      <alignment horizontal="center"/>
      <protection/>
    </xf>
    <xf numFmtId="0" fontId="0" fillId="0" borderId="18" xfId="0" applyFill="1" applyBorder="1" applyAlignment="1" applyProtection="1">
      <alignment horizontal="center"/>
      <protection/>
    </xf>
    <xf numFmtId="0" fontId="0" fillId="33" borderId="18" xfId="0" applyFill="1" applyBorder="1" applyAlignment="1" applyProtection="1">
      <alignment/>
      <protection/>
    </xf>
    <xf numFmtId="0" fontId="0" fillId="0" borderId="18" xfId="0" applyFill="1" applyBorder="1" applyAlignment="1" applyProtection="1">
      <alignment/>
      <protection/>
    </xf>
    <xf numFmtId="0" fontId="0" fillId="0" borderId="19" xfId="0" applyFill="1" applyBorder="1" applyAlignment="1" applyProtection="1">
      <alignment/>
      <protection/>
    </xf>
    <xf numFmtId="0" fontId="0" fillId="33" borderId="20" xfId="0" applyFill="1" applyBorder="1" applyAlignment="1" applyProtection="1">
      <alignment/>
      <protection/>
    </xf>
    <xf numFmtId="0" fontId="0" fillId="0" borderId="20" xfId="0" applyBorder="1" applyAlignment="1" applyProtection="1">
      <alignment/>
      <protection/>
    </xf>
    <xf numFmtId="10" fontId="0" fillId="33" borderId="10" xfId="0" applyNumberFormat="1" applyFill="1" applyBorder="1" applyAlignment="1" applyProtection="1">
      <alignment/>
      <protection/>
    </xf>
    <xf numFmtId="164" fontId="0" fillId="33" borderId="10" xfId="0" applyNumberFormat="1" applyFill="1" applyBorder="1" applyAlignment="1" applyProtection="1">
      <alignment/>
      <protection/>
    </xf>
    <xf numFmtId="164" fontId="0" fillId="33" borderId="20" xfId="0" applyNumberFormat="1" applyFill="1" applyBorder="1" applyAlignment="1" applyProtection="1">
      <alignment/>
      <protection/>
    </xf>
    <xf numFmtId="9" fontId="0" fillId="33" borderId="0" xfId="0" applyNumberFormat="1" applyFill="1" applyBorder="1" applyAlignment="1" applyProtection="1">
      <alignment/>
      <protection/>
    </xf>
    <xf numFmtId="164" fontId="0" fillId="33" borderId="10" xfId="0" applyNumberFormat="1" applyFill="1" applyBorder="1" applyAlignment="1" applyProtection="1">
      <alignment horizontal="right"/>
      <protection/>
    </xf>
    <xf numFmtId="164" fontId="0" fillId="0" borderId="10" xfId="0" applyNumberFormat="1" applyBorder="1" applyAlignment="1" applyProtection="1">
      <alignment/>
      <protection/>
    </xf>
    <xf numFmtId="164" fontId="82" fillId="0" borderId="10" xfId="0" applyNumberFormat="1" applyFont="1" applyBorder="1" applyAlignment="1" applyProtection="1">
      <alignment/>
      <protection/>
    </xf>
    <xf numFmtId="164" fontId="0" fillId="34" borderId="10" xfId="0" applyNumberFormat="1" applyFill="1" applyBorder="1" applyAlignment="1" applyProtection="1">
      <alignment/>
      <protection/>
    </xf>
    <xf numFmtId="164" fontId="83" fillId="34" borderId="10" xfId="0" applyNumberFormat="1" applyFont="1" applyFill="1" applyBorder="1" applyAlignment="1" applyProtection="1">
      <alignment/>
      <protection/>
    </xf>
    <xf numFmtId="0" fontId="0" fillId="34" borderId="10" xfId="0" applyFill="1"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164" fontId="0" fillId="0" borderId="20" xfId="0" applyNumberFormat="1" applyBorder="1" applyAlignment="1" applyProtection="1">
      <alignment/>
      <protection/>
    </xf>
    <xf numFmtId="164" fontId="0" fillId="0" borderId="0" xfId="0" applyNumberFormat="1" applyBorder="1" applyAlignment="1" applyProtection="1">
      <alignment/>
      <protection/>
    </xf>
    <xf numFmtId="9" fontId="0" fillId="0" borderId="10" xfId="0" applyNumberFormat="1" applyFill="1" applyBorder="1" applyAlignment="1" applyProtection="1">
      <alignment/>
      <protection/>
    </xf>
    <xf numFmtId="0" fontId="0" fillId="0" borderId="15" xfId="0" applyBorder="1" applyAlignment="1" applyProtection="1">
      <alignment/>
      <protection/>
    </xf>
    <xf numFmtId="0" fontId="0" fillId="0" borderId="12" xfId="0" applyBorder="1" applyAlignment="1" applyProtection="1">
      <alignment/>
      <protection/>
    </xf>
    <xf numFmtId="0" fontId="0" fillId="0" borderId="12" xfId="0" applyFill="1" applyBorder="1" applyAlignment="1" applyProtection="1">
      <alignment horizontal="center"/>
      <protection/>
    </xf>
    <xf numFmtId="0" fontId="0" fillId="0" borderId="15" xfId="0" applyFill="1" applyBorder="1" applyAlignment="1" applyProtection="1">
      <alignment horizontal="center"/>
      <protection/>
    </xf>
    <xf numFmtId="0" fontId="0" fillId="0" borderId="0" xfId="0" applyAlignment="1" applyProtection="1">
      <alignment/>
      <protection/>
    </xf>
    <xf numFmtId="0" fontId="0" fillId="0" borderId="21" xfId="0" applyBorder="1" applyAlignment="1" applyProtection="1">
      <alignment horizontal="center"/>
      <protection/>
    </xf>
    <xf numFmtId="0" fontId="0" fillId="0" borderId="22" xfId="0" applyFill="1" applyBorder="1" applyAlignment="1" applyProtection="1">
      <alignment horizontal="center"/>
      <protection/>
    </xf>
    <xf numFmtId="0" fontId="0" fillId="0" borderId="0" xfId="0" applyAlignment="1" applyProtection="1">
      <alignment wrapText="1"/>
      <protection/>
    </xf>
    <xf numFmtId="164" fontId="0" fillId="35" borderId="10" xfId="0" applyNumberFormat="1" applyFill="1" applyBorder="1" applyAlignment="1" applyProtection="1">
      <alignment/>
      <protection/>
    </xf>
    <xf numFmtId="0" fontId="0" fillId="33" borderId="0" xfId="0" applyFill="1" applyAlignment="1" applyProtection="1">
      <alignment/>
      <protection/>
    </xf>
    <xf numFmtId="164" fontId="0" fillId="33" borderId="23" xfId="0" applyNumberFormat="1" applyFill="1" applyBorder="1" applyAlignment="1" applyProtection="1">
      <alignment horizontal="right"/>
      <protection/>
    </xf>
    <xf numFmtId="164" fontId="0" fillId="33" borderId="23" xfId="0" applyNumberFormat="1" applyFill="1" applyBorder="1" applyAlignment="1" applyProtection="1">
      <alignment/>
      <protection/>
    </xf>
    <xf numFmtId="0" fontId="0" fillId="0" borderId="24" xfId="0" applyBorder="1" applyAlignment="1" applyProtection="1">
      <alignment/>
      <protection/>
    </xf>
    <xf numFmtId="164" fontId="64" fillId="36" borderId="0" xfId="0" applyNumberFormat="1" applyFont="1" applyFill="1" applyBorder="1" applyAlignment="1" applyProtection="1">
      <alignment/>
      <protection/>
    </xf>
    <xf numFmtId="0" fontId="0" fillId="0" borderId="11" xfId="0" applyBorder="1" applyAlignment="1" applyProtection="1">
      <alignment/>
      <protection/>
    </xf>
    <xf numFmtId="0" fontId="0" fillId="33" borderId="24" xfId="0" applyFill="1" applyBorder="1" applyAlignment="1" applyProtection="1">
      <alignment/>
      <protection/>
    </xf>
    <xf numFmtId="164" fontId="0" fillId="33" borderId="24" xfId="0" applyNumberFormat="1" applyFill="1" applyBorder="1" applyAlignment="1" applyProtection="1">
      <alignment/>
      <protection/>
    </xf>
    <xf numFmtId="0" fontId="0" fillId="33" borderId="10" xfId="0" applyFill="1" applyBorder="1" applyAlignment="1" applyProtection="1">
      <alignment horizontal="center" wrapText="1"/>
      <protection/>
    </xf>
    <xf numFmtId="0" fontId="0" fillId="33" borderId="23" xfId="0" applyFill="1" applyBorder="1" applyAlignment="1" applyProtection="1">
      <alignment horizontal="center" wrapText="1"/>
      <protection/>
    </xf>
    <xf numFmtId="0" fontId="64" fillId="36" borderId="13" xfId="0" applyFont="1" applyFill="1" applyBorder="1" applyAlignment="1" applyProtection="1">
      <alignment horizontal="center" wrapText="1"/>
      <protection/>
    </xf>
    <xf numFmtId="164" fontId="64" fillId="36" borderId="18" xfId="0" applyNumberFormat="1" applyFont="1" applyFill="1" applyBorder="1" applyAlignment="1" applyProtection="1">
      <alignment/>
      <protection/>
    </xf>
    <xf numFmtId="0" fontId="82" fillId="0" borderId="10"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33" borderId="11" xfId="0" applyFont="1" applyFill="1" applyBorder="1" applyAlignment="1" applyProtection="1">
      <alignment horizontal="center" wrapText="1"/>
      <protection/>
    </xf>
    <xf numFmtId="0" fontId="0" fillId="0" borderId="20" xfId="0" applyBorder="1" applyAlignment="1" applyProtection="1">
      <alignment horizontal="left"/>
      <protection/>
    </xf>
    <xf numFmtId="164" fontId="84" fillId="34" borderId="10" xfId="0" applyNumberFormat="1" applyFont="1" applyFill="1" applyBorder="1" applyAlignment="1" applyProtection="1">
      <alignment/>
      <protection/>
    </xf>
    <xf numFmtId="0" fontId="0" fillId="0" borderId="20" xfId="0" applyBorder="1" applyAlignment="1" applyProtection="1">
      <alignment horizontal="right"/>
      <protection/>
    </xf>
    <xf numFmtId="0" fontId="80" fillId="0" borderId="10" xfId="0" applyFont="1" applyBorder="1" applyAlignment="1" applyProtection="1">
      <alignment horizontal="right"/>
      <protection/>
    </xf>
    <xf numFmtId="0" fontId="0" fillId="0" borderId="10" xfId="0" applyBorder="1" applyAlignment="1" applyProtection="1">
      <alignment horizontal="right"/>
      <protection/>
    </xf>
    <xf numFmtId="0" fontId="85" fillId="0" borderId="25" xfId="0" applyFont="1" applyBorder="1" applyAlignment="1" applyProtection="1">
      <alignment horizontal="right"/>
      <protection/>
    </xf>
    <xf numFmtId="0" fontId="80" fillId="0" borderId="20" xfId="0" applyFont="1" applyBorder="1" applyAlignment="1" applyProtection="1">
      <alignment horizontal="right"/>
      <protection/>
    </xf>
    <xf numFmtId="0" fontId="0" fillId="0" borderId="21" xfId="0" applyBorder="1" applyAlignment="1" applyProtection="1">
      <alignment horizontal="right"/>
      <protection/>
    </xf>
    <xf numFmtId="0" fontId="0" fillId="37" borderId="20" xfId="0" applyFill="1" applyBorder="1" applyAlignment="1" applyProtection="1">
      <alignment/>
      <protection/>
    </xf>
    <xf numFmtId="0" fontId="0" fillId="37" borderId="10" xfId="0" applyFill="1" applyBorder="1" applyAlignment="1" applyProtection="1">
      <alignment/>
      <protection/>
    </xf>
    <xf numFmtId="9" fontId="0" fillId="37" borderId="10" xfId="0" applyNumberFormat="1" applyFill="1" applyBorder="1" applyAlignment="1" applyProtection="1">
      <alignment/>
      <protection/>
    </xf>
    <xf numFmtId="164" fontId="0" fillId="37" borderId="10" xfId="0" applyNumberFormat="1" applyFill="1" applyBorder="1" applyAlignment="1" applyProtection="1">
      <alignment/>
      <protection/>
    </xf>
    <xf numFmtId="10" fontId="0" fillId="37" borderId="10" xfId="0" applyNumberFormat="1" applyFill="1" applyBorder="1" applyAlignment="1" applyProtection="1">
      <alignment/>
      <protection/>
    </xf>
    <xf numFmtId="0" fontId="0" fillId="37" borderId="10" xfId="0" applyFill="1" applyBorder="1" applyAlignment="1" applyProtection="1">
      <alignment horizontal="right"/>
      <protection/>
    </xf>
    <xf numFmtId="0" fontId="0" fillId="37" borderId="20" xfId="0" applyFill="1" applyBorder="1" applyAlignment="1" applyProtection="1">
      <alignment/>
      <protection locked="0"/>
    </xf>
    <xf numFmtId="0" fontId="0" fillId="37" borderId="10" xfId="0" applyFill="1" applyBorder="1" applyAlignment="1" applyProtection="1">
      <alignment/>
      <protection locked="0"/>
    </xf>
    <xf numFmtId="9" fontId="0" fillId="37" borderId="10" xfId="0" applyNumberFormat="1" applyFill="1" applyBorder="1" applyAlignment="1" applyProtection="1">
      <alignment/>
      <protection locked="0"/>
    </xf>
    <xf numFmtId="164" fontId="0" fillId="37" borderId="10" xfId="0" applyNumberFormat="1" applyFill="1" applyBorder="1" applyAlignment="1" applyProtection="1">
      <alignment/>
      <protection locked="0"/>
    </xf>
    <xf numFmtId="10" fontId="0" fillId="37" borderId="10" xfId="0" applyNumberFormat="1" applyFill="1" applyBorder="1" applyAlignment="1" applyProtection="1">
      <alignment/>
      <protection locked="0"/>
    </xf>
    <xf numFmtId="0" fontId="80" fillId="0" borderId="10" xfId="0" applyFont="1" applyBorder="1" applyAlignment="1" applyProtection="1">
      <alignment horizontal="right" wrapText="1"/>
      <protection/>
    </xf>
    <xf numFmtId="0" fontId="0" fillId="11" borderId="10" xfId="0" applyFill="1" applyBorder="1" applyAlignment="1" applyProtection="1">
      <alignment/>
      <protection/>
    </xf>
    <xf numFmtId="164" fontId="0" fillId="11" borderId="10" xfId="0" applyNumberFormat="1" applyFill="1" applyBorder="1" applyAlignment="1" applyProtection="1">
      <alignment/>
      <protection/>
    </xf>
    <xf numFmtId="10" fontId="0" fillId="11" borderId="10" xfId="0" applyNumberFormat="1" applyFill="1" applyBorder="1" applyAlignment="1" applyProtection="1">
      <alignment/>
      <protection/>
    </xf>
    <xf numFmtId="0" fontId="0" fillId="0" borderId="13" xfId="0" applyBorder="1" applyAlignment="1" applyProtection="1">
      <alignment/>
      <protection/>
    </xf>
    <xf numFmtId="164" fontId="83" fillId="11" borderId="10" xfId="0" applyNumberFormat="1" applyFont="1" applyFill="1" applyBorder="1" applyAlignment="1" applyProtection="1">
      <alignment/>
      <protection/>
    </xf>
    <xf numFmtId="0" fontId="0" fillId="0" borderId="10" xfId="0" applyBorder="1" applyAlignment="1" applyProtection="1">
      <alignment horizontal="center"/>
      <protection/>
    </xf>
    <xf numFmtId="0" fontId="0" fillId="0" borderId="10" xfId="0" applyBorder="1" applyAlignment="1" applyProtection="1">
      <alignment horizontal="left"/>
      <protection/>
    </xf>
    <xf numFmtId="0" fontId="80" fillId="0" borderId="0" xfId="0" applyFont="1" applyAlignment="1" applyProtection="1">
      <alignment/>
      <protection/>
    </xf>
    <xf numFmtId="0" fontId="0" fillId="38" borderId="21" xfId="0" applyFill="1" applyBorder="1" applyAlignment="1" applyProtection="1">
      <alignment horizontal="right"/>
      <protection/>
    </xf>
    <xf numFmtId="0" fontId="0" fillId="38" borderId="10" xfId="0" applyFill="1" applyBorder="1" applyAlignment="1" applyProtection="1">
      <alignment horizontal="right"/>
      <protection/>
    </xf>
    <xf numFmtId="0" fontId="0" fillId="33" borderId="10" xfId="0" applyFont="1" applyFill="1" applyBorder="1" applyAlignment="1" applyProtection="1">
      <alignment horizontal="center" wrapText="1"/>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protection/>
    </xf>
    <xf numFmtId="0" fontId="74" fillId="0" borderId="0" xfId="53" applyAlignment="1" applyProtection="1">
      <alignment/>
      <protection/>
    </xf>
    <xf numFmtId="0" fontId="0" fillId="0" borderId="0" xfId="0" applyAlignment="1" applyProtection="1">
      <alignment/>
      <protection/>
    </xf>
    <xf numFmtId="0" fontId="86" fillId="0" borderId="0" xfId="0" applyFont="1" applyAlignment="1">
      <alignment/>
    </xf>
    <xf numFmtId="0" fontId="87" fillId="0" borderId="0" xfId="0" applyFont="1" applyAlignment="1">
      <alignment/>
    </xf>
    <xf numFmtId="0" fontId="87" fillId="0" borderId="0" xfId="0" applyFont="1" applyAlignment="1">
      <alignment horizontal="left" vertical="center"/>
    </xf>
    <xf numFmtId="0" fontId="0" fillId="0" borderId="0" xfId="0" applyAlignment="1" applyProtection="1">
      <alignment/>
      <protection/>
    </xf>
    <xf numFmtId="0" fontId="0" fillId="37" borderId="23" xfId="0" applyFill="1" applyBorder="1" applyAlignment="1" applyProtection="1">
      <alignment horizontal="center"/>
      <protection/>
    </xf>
    <xf numFmtId="0" fontId="0" fillId="37" borderId="22" xfId="0" applyFill="1" applyBorder="1" applyAlignment="1" applyProtection="1">
      <alignment horizontal="center"/>
      <protection/>
    </xf>
    <xf numFmtId="0" fontId="0" fillId="37" borderId="21" xfId="0" applyFill="1" applyBorder="1" applyAlignment="1" applyProtection="1">
      <alignment horizontal="center"/>
      <protection/>
    </xf>
    <xf numFmtId="164" fontId="0" fillId="37" borderId="23" xfId="44" applyNumberFormat="1" applyFont="1" applyFill="1" applyBorder="1" applyAlignment="1" applyProtection="1">
      <alignment horizontal="center"/>
      <protection/>
    </xf>
    <xf numFmtId="164" fontId="0" fillId="37" borderId="21" xfId="44" applyNumberFormat="1" applyFont="1" applyFill="1" applyBorder="1" applyAlignment="1" applyProtection="1">
      <alignment horizontal="center"/>
      <protection/>
    </xf>
    <xf numFmtId="164" fontId="0" fillId="37" borderId="23" xfId="0" applyNumberFormat="1" applyFill="1" applyBorder="1" applyAlignment="1" applyProtection="1">
      <alignment horizontal="center"/>
      <protection/>
    </xf>
    <xf numFmtId="164" fontId="0" fillId="37" borderId="21" xfId="0" applyNumberFormat="1" applyFill="1" applyBorder="1" applyAlignment="1" applyProtection="1">
      <alignment horizontal="center"/>
      <protection/>
    </xf>
    <xf numFmtId="164" fontId="0" fillId="0" borderId="23" xfId="0" applyNumberFormat="1" applyFill="1" applyBorder="1" applyAlignment="1" applyProtection="1">
      <alignment horizontal="center"/>
      <protection/>
    </xf>
    <xf numFmtId="164" fontId="0" fillId="0" borderId="21" xfId="0" applyNumberFormat="1" applyFill="1" applyBorder="1" applyAlignment="1" applyProtection="1">
      <alignment horizontal="center"/>
      <protection/>
    </xf>
    <xf numFmtId="9" fontId="0" fillId="0" borderId="23" xfId="0" applyNumberFormat="1" applyBorder="1" applyAlignment="1" applyProtection="1">
      <alignment horizontal="center"/>
      <protection/>
    </xf>
    <xf numFmtId="9" fontId="0" fillId="0" borderId="21" xfId="0" applyNumberFormat="1" applyBorder="1" applyAlignment="1" applyProtection="1">
      <alignment horizontal="center"/>
      <protection/>
    </xf>
    <xf numFmtId="164" fontId="0" fillId="0" borderId="23" xfId="0" applyNumberFormat="1" applyBorder="1" applyAlignment="1" applyProtection="1">
      <alignment horizontal="center"/>
      <protection/>
    </xf>
    <xf numFmtId="164" fontId="0" fillId="0" borderId="21" xfId="0" applyNumberFormat="1" applyBorder="1" applyAlignment="1" applyProtection="1">
      <alignment horizontal="center"/>
      <protection/>
    </xf>
    <xf numFmtId="0" fontId="80" fillId="0" borderId="0" xfId="0" applyFont="1" applyFill="1" applyBorder="1" applyAlignment="1" applyProtection="1">
      <alignment horizontal="left" wrapText="1"/>
      <protection/>
    </xf>
    <xf numFmtId="164" fontId="28" fillId="0" borderId="26" xfId="0" applyNumberFormat="1" applyFont="1" applyFill="1" applyBorder="1" applyAlignment="1" applyProtection="1">
      <alignment horizontal="center"/>
      <protection/>
    </xf>
    <xf numFmtId="164" fontId="28" fillId="0" borderId="27" xfId="0" applyNumberFormat="1" applyFont="1" applyFill="1" applyBorder="1" applyAlignment="1" applyProtection="1">
      <alignment horizontal="center"/>
      <protection/>
    </xf>
    <xf numFmtId="0" fontId="0" fillId="0" borderId="0" xfId="0" applyAlignment="1" applyProtection="1">
      <alignmen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164" fontId="0" fillId="0" borderId="10" xfId="0" applyNumberFormat="1" applyBorder="1" applyAlignment="1" applyProtection="1">
      <alignment horizontal="center"/>
      <protection/>
    </xf>
    <xf numFmtId="0" fontId="0" fillId="0" borderId="23" xfId="0" applyFill="1" applyBorder="1" applyAlignment="1" applyProtection="1">
      <alignment horizontal="left" wrapText="1"/>
      <protection/>
    </xf>
    <xf numFmtId="0" fontId="0" fillId="0" borderId="22" xfId="0" applyFill="1" applyBorder="1" applyAlignment="1" applyProtection="1">
      <alignment horizontal="left" wrapText="1"/>
      <protection/>
    </xf>
    <xf numFmtId="0" fontId="0" fillId="0" borderId="21" xfId="0" applyFill="1" applyBorder="1" applyAlignment="1" applyProtection="1">
      <alignment horizontal="left" wrapText="1"/>
      <protection/>
    </xf>
    <xf numFmtId="164" fontId="28" fillId="0" borderId="28" xfId="0" applyNumberFormat="1" applyFont="1" applyFill="1" applyBorder="1" applyAlignment="1" applyProtection="1">
      <alignment horizontal="center"/>
      <protection/>
    </xf>
    <xf numFmtId="0" fontId="0" fillId="0" borderId="10" xfId="0" applyFill="1" applyBorder="1" applyAlignment="1" applyProtection="1">
      <alignment horizontal="left" wrapText="1"/>
      <protection/>
    </xf>
    <xf numFmtId="0" fontId="0" fillId="0" borderId="10" xfId="0" applyFill="1" applyBorder="1" applyAlignment="1" applyProtection="1">
      <alignment horizontal="left"/>
      <protection/>
    </xf>
    <xf numFmtId="0" fontId="80" fillId="0" borderId="10" xfId="0" applyFont="1" applyFill="1" applyBorder="1" applyAlignment="1" applyProtection="1">
      <alignment horizontal="left" wrapText="1"/>
      <protection/>
    </xf>
    <xf numFmtId="0" fontId="0" fillId="37" borderId="10" xfId="0" applyFill="1" applyBorder="1" applyAlignment="1" applyProtection="1">
      <alignment horizontal="center"/>
      <protection/>
    </xf>
    <xf numFmtId="164" fontId="0" fillId="0" borderId="10" xfId="0" applyNumberFormat="1" applyFill="1" applyBorder="1" applyAlignment="1" applyProtection="1">
      <alignment horizontal="center"/>
      <protection/>
    </xf>
    <xf numFmtId="9" fontId="0" fillId="0" borderId="10" xfId="0" applyNumberFormat="1" applyBorder="1" applyAlignment="1" applyProtection="1">
      <alignment horizontal="center"/>
      <protection/>
    </xf>
    <xf numFmtId="0" fontId="0" fillId="0" borderId="10" xfId="0" applyFont="1" applyFill="1" applyBorder="1" applyAlignment="1" applyProtection="1">
      <alignment horizontal="left" wrapText="1"/>
      <protection/>
    </xf>
    <xf numFmtId="0" fontId="0" fillId="0" borderId="10" xfId="0" applyFont="1" applyFill="1" applyBorder="1" applyAlignment="1" applyProtection="1">
      <alignment horizontal="left"/>
      <protection/>
    </xf>
    <xf numFmtId="0" fontId="80" fillId="0" borderId="10" xfId="0" applyFont="1" applyBorder="1" applyAlignment="1" applyProtection="1">
      <alignment horizontal="left"/>
      <protection/>
    </xf>
    <xf numFmtId="0" fontId="0" fillId="0" borderId="10" xfId="0" applyFont="1" applyBorder="1" applyAlignment="1" applyProtection="1">
      <alignment horizontal="left" wrapText="1"/>
      <protection/>
    </xf>
    <xf numFmtId="0" fontId="0" fillId="37" borderId="10" xfId="0" applyFill="1" applyBorder="1" applyAlignment="1" applyProtection="1">
      <alignment horizontal="center"/>
      <protection locked="0"/>
    </xf>
    <xf numFmtId="164" fontId="0" fillId="36" borderId="23" xfId="0" applyNumberFormat="1" applyFill="1" applyBorder="1" applyAlignment="1" applyProtection="1">
      <alignment horizontal="center"/>
      <protection/>
    </xf>
    <xf numFmtId="164" fontId="0" fillId="36" borderId="21" xfId="0" applyNumberFormat="1" applyFill="1" applyBorder="1" applyAlignment="1" applyProtection="1">
      <alignment horizontal="center"/>
      <protection/>
    </xf>
    <xf numFmtId="164" fontId="0" fillId="37" borderId="23" xfId="44" applyNumberFormat="1" applyFont="1" applyFill="1" applyBorder="1" applyAlignment="1" applyProtection="1">
      <alignment horizontal="center"/>
      <protection locked="0"/>
    </xf>
    <xf numFmtId="164" fontId="0" fillId="37" borderId="21" xfId="44" applyNumberFormat="1" applyFont="1" applyFill="1" applyBorder="1" applyAlignment="1" applyProtection="1">
      <alignment horizontal="center"/>
      <protection locked="0"/>
    </xf>
    <xf numFmtId="0" fontId="0" fillId="0" borderId="0" xfId="0" applyAlignment="1" applyProtection="1">
      <alignment horizontal="center"/>
      <protection/>
    </xf>
    <xf numFmtId="164" fontId="0" fillId="0" borderId="12" xfId="0" applyNumberFormat="1" applyFill="1" applyBorder="1" applyAlignment="1" applyProtection="1">
      <alignment horizontal="center"/>
      <protection/>
    </xf>
    <xf numFmtId="164" fontId="0" fillId="0" borderId="14" xfId="0" applyNumberFormat="1" applyFill="1" applyBorder="1" applyAlignment="1" applyProtection="1">
      <alignment horizontal="center"/>
      <protection/>
    </xf>
    <xf numFmtId="0" fontId="88" fillId="0" borderId="10" xfId="0" applyFont="1" applyFill="1" applyBorder="1" applyAlignment="1" applyProtection="1">
      <alignment horizontal="left" wrapText="1"/>
      <protection/>
    </xf>
    <xf numFmtId="0" fontId="80" fillId="0" borderId="10" xfId="0" applyFont="1" applyBorder="1" applyAlignment="1" applyProtection="1">
      <alignment horizontal="left" wrapText="1"/>
      <protection/>
    </xf>
    <xf numFmtId="164" fontId="0" fillId="37" borderId="23" xfId="0" applyNumberFormat="1" applyFill="1" applyBorder="1" applyAlignment="1" applyProtection="1">
      <alignment horizontal="center"/>
      <protection locked="0"/>
    </xf>
    <xf numFmtId="164" fontId="0" fillId="37" borderId="21" xfId="0" applyNumberForma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hyperlink" Target="http://www.in.gov/dcs/files/Income_Withholding_Order_blank.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847725</xdr:colOff>
      <xdr:row>0</xdr:row>
      <xdr:rowOff>1524000</xdr:rowOff>
    </xdr:to>
    <xdr:sp>
      <xdr:nvSpPr>
        <xdr:cNvPr id="1" name="Rectangle 7"/>
        <xdr:cNvSpPr>
          <a:spLocks/>
        </xdr:cNvSpPr>
      </xdr:nvSpPr>
      <xdr:spPr>
        <a:xfrm>
          <a:off x="0" y="0"/>
          <a:ext cx="6419850" cy="1524000"/>
        </a:xfrm>
        <a:prstGeom prst="rect">
          <a:avLst/>
        </a:prstGeom>
        <a:noFill/>
        <a:ln w="25400" cmpd="sng">
          <a:noFill/>
        </a:ln>
      </xdr:spPr>
      <xdr:txBody>
        <a:bodyPr vertOverflow="clip" wrap="square" anchor="ctr"/>
        <a:p>
          <a:pPr algn="l">
            <a:defRPr/>
          </a:pPr>
          <a:r>
            <a:rPr lang="en-US" cap="none" sz="2000" b="1" i="0" u="none" baseline="0">
              <a:solidFill>
                <a:srgbClr val="33CCCC"/>
              </a:solidFill>
            </a:rPr>
            <a:t>Multi-Case</a:t>
          </a:r>
          <a:r>
            <a:rPr lang="en-US" cap="none" sz="2000" b="1" i="0" u="none" baseline="0">
              <a:solidFill>
                <a:srgbClr val="33CCCC"/>
              </a:solidFill>
            </a:rPr>
            <a:t> Employee Proration Spreadsheet
</a:t>
          </a:r>
          <a:r>
            <a:rPr lang="en-US" cap="none" sz="2000" b="1" i="0" u="none" baseline="0">
              <a:solidFill>
                <a:srgbClr val="33CCCC"/>
              </a:solidFill>
            </a:rPr>
            <a:t>
</a:t>
          </a:r>
          <a:r>
            <a:rPr lang="en-US" cap="none" sz="1100" b="0" i="0" u="none" baseline="0">
              <a:solidFill>
                <a:srgbClr val="000000"/>
              </a:solidFill>
            </a:rPr>
            <a:t>This spreadsheet will help you calculate how much child support to withhold from income payors with more than one case.  Use the Income Withholding Orders (IWOs) to enter the information into the green cells, and the spreadsheet will do the rest!  Send a copy of this sheet with the payments.      </a:t>
          </a:r>
        </a:p>
      </xdr:txBody>
    </xdr:sp>
    <xdr:clientData/>
  </xdr:twoCellAnchor>
  <xdr:twoCellAnchor>
    <xdr:from>
      <xdr:col>0</xdr:col>
      <xdr:colOff>1981200</xdr:colOff>
      <xdr:row>9</xdr:row>
      <xdr:rowOff>38100</xdr:rowOff>
    </xdr:from>
    <xdr:to>
      <xdr:col>5</xdr:col>
      <xdr:colOff>704850</xdr:colOff>
      <xdr:row>15</xdr:row>
      <xdr:rowOff>180975</xdr:rowOff>
    </xdr:to>
    <xdr:sp>
      <xdr:nvSpPr>
        <xdr:cNvPr id="2" name="Rounded Rectangular Callout 10"/>
        <xdr:cNvSpPr>
          <a:spLocks/>
        </xdr:cNvSpPr>
      </xdr:nvSpPr>
      <xdr:spPr>
        <a:xfrm>
          <a:off x="1981200" y="4467225"/>
          <a:ext cx="2847975" cy="1285875"/>
        </a:xfrm>
        <a:prstGeom prst="wedgeRoundRectCallout">
          <a:avLst>
            <a:gd name="adj1" fmla="val 92634"/>
            <a:gd name="adj2" fmla="val -57365"/>
          </a:avLst>
        </a:prstGeom>
        <a:solidFill>
          <a:srgbClr val="DCE6F2"/>
        </a:solidFill>
        <a:ln w="19050" cmpd="sng">
          <a:solidFill>
            <a:srgbClr val="020AA6"/>
          </a:solidFill>
          <a:headEnd type="none"/>
          <a:tailEnd type="none"/>
        </a:ln>
      </xdr:spPr>
      <xdr:txBody>
        <a:bodyPr vertOverflow="clip" wrap="square" anchor="ctr"/>
        <a:p>
          <a:pPr algn="l">
            <a:defRPr/>
          </a:pPr>
          <a:r>
            <a:rPr lang="en-US" cap="none" sz="1100" b="0" i="0" u="none" baseline="0">
              <a:solidFill>
                <a:srgbClr val="000000"/>
              </a:solidFill>
            </a:rPr>
            <a:t>If</a:t>
          </a:r>
          <a:r>
            <a:rPr lang="en-US" cap="none" sz="1100" b="0" i="0" u="none" baseline="0">
              <a:solidFill>
                <a:srgbClr val="000000"/>
              </a:solidFill>
            </a:rPr>
            <a:t> no current support is due on a particular case, the </a:t>
          </a:r>
          <a:r>
            <a:rPr lang="en-US" cap="none" sz="1100" b="1" i="0" u="none" baseline="0">
              <a:solidFill>
                <a:srgbClr val="000000"/>
              </a:solidFill>
            </a:rPr>
            <a:t>Withholding Limits</a:t>
          </a:r>
          <a:r>
            <a:rPr lang="en-US" cap="none" sz="1100" b="0" i="1" u="none" baseline="0">
              <a:solidFill>
                <a:srgbClr val="000000"/>
              </a:solidFill>
            </a:rPr>
            <a:t> </a:t>
          </a:r>
          <a:r>
            <a:rPr lang="en-US" cap="none" sz="1100" b="0" i="0" u="none" baseline="0">
              <a:solidFill>
                <a:srgbClr val="000000"/>
              </a:solidFill>
            </a:rPr>
            <a:t>may not allow a withholding for arrears only.  The spreadsheet will input "$0.00", and you do not have to send the payment for that case.</a:t>
          </a:r>
        </a:p>
      </xdr:txBody>
    </xdr:sp>
    <xdr:clientData/>
  </xdr:twoCellAnchor>
  <xdr:twoCellAnchor>
    <xdr:from>
      <xdr:col>0</xdr:col>
      <xdr:colOff>0</xdr:colOff>
      <xdr:row>0</xdr:row>
      <xdr:rowOff>1524000</xdr:rowOff>
    </xdr:from>
    <xdr:to>
      <xdr:col>10</xdr:col>
      <xdr:colOff>28575</xdr:colOff>
      <xdr:row>25</xdr:row>
      <xdr:rowOff>161925</xdr:rowOff>
    </xdr:to>
    <xdr:sp>
      <xdr:nvSpPr>
        <xdr:cNvPr id="3" name="Rectangle 13"/>
        <xdr:cNvSpPr>
          <a:spLocks/>
        </xdr:cNvSpPr>
      </xdr:nvSpPr>
      <xdr:spPr>
        <a:xfrm>
          <a:off x="0" y="1524000"/>
          <a:ext cx="6477000" cy="6276975"/>
        </a:xfrm>
        <a:prstGeom prst="rect">
          <a:avLst/>
        </a:prstGeom>
        <a:noFill/>
        <a:ln w="28575" cmpd="sng">
          <a:solidFill>
            <a:srgbClr val="002A7E"/>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161925</xdr:colOff>
      <xdr:row>17</xdr:row>
      <xdr:rowOff>114300</xdr:rowOff>
    </xdr:from>
    <xdr:to>
      <xdr:col>9</xdr:col>
      <xdr:colOff>742950</xdr:colOff>
      <xdr:row>25</xdr:row>
      <xdr:rowOff>38100</xdr:rowOff>
    </xdr:to>
    <xdr:sp>
      <xdr:nvSpPr>
        <xdr:cNvPr id="4" name="Rounded Rectangular Callout 11"/>
        <xdr:cNvSpPr>
          <a:spLocks/>
        </xdr:cNvSpPr>
      </xdr:nvSpPr>
      <xdr:spPr>
        <a:xfrm>
          <a:off x="4286250" y="6143625"/>
          <a:ext cx="2028825" cy="1533525"/>
        </a:xfrm>
        <a:prstGeom prst="wedgeRoundRectCallout">
          <a:avLst>
            <a:gd name="adj1" fmla="val -95884"/>
            <a:gd name="adj2" fmla="val -1467"/>
          </a:avLst>
        </a:prstGeom>
        <a:solidFill>
          <a:srgbClr val="DCE6F2"/>
        </a:solidFill>
        <a:ln w="19050" cmpd="sng">
          <a:solidFill>
            <a:srgbClr val="020AA6"/>
          </a:solidFill>
          <a:headEnd type="none"/>
          <a:tailEnd type="none"/>
        </a:ln>
      </xdr:spPr>
      <xdr:txBody>
        <a:bodyPr vertOverflow="clip" wrap="square"/>
        <a:p>
          <a:pPr algn="l">
            <a:defRPr/>
          </a:pPr>
          <a:r>
            <a:rPr lang="en-US" cap="none" sz="1400" b="0" i="0" u="none" baseline="0">
              <a:solidFill>
                <a:srgbClr val="993300"/>
              </a:solidFill>
            </a:rPr>
            <a:t>Are</a:t>
          </a:r>
          <a:r>
            <a:rPr lang="en-US" cap="none" sz="1400" b="0" i="0" u="none" baseline="0">
              <a:solidFill>
                <a:srgbClr val="993300"/>
              </a:solidFill>
            </a:rPr>
            <a:t> you charging a withholding fee?
</a:t>
          </a:r>
          <a:r>
            <a:rPr lang="en-US" cap="none" sz="300" b="0" i="0" u="none" baseline="0">
              <a:solidFill>
                <a:srgbClr val="993300"/>
              </a:solidFill>
            </a:rPr>
            <a:t>
</a:t>
          </a:r>
          <a:r>
            <a:rPr lang="en-US" cap="none" sz="1100" b="0" i="0" u="none" baseline="0">
              <a:solidFill>
                <a:srgbClr val="000000"/>
              </a:solidFill>
            </a:rPr>
            <a:t>If yes, enter the number of cases for which a fee is being charged; otherwise, enter "0".  </a:t>
          </a:r>
        </a:p>
      </xdr:txBody>
    </xdr:sp>
    <xdr:clientData/>
  </xdr:twoCellAnchor>
  <xdr:twoCellAnchor>
    <xdr:from>
      <xdr:col>0</xdr:col>
      <xdr:colOff>38100</xdr:colOff>
      <xdr:row>3</xdr:row>
      <xdr:rowOff>0</xdr:rowOff>
    </xdr:from>
    <xdr:to>
      <xdr:col>2</xdr:col>
      <xdr:colOff>180975</xdr:colOff>
      <xdr:row>5</xdr:row>
      <xdr:rowOff>1619250</xdr:rowOff>
    </xdr:to>
    <xdr:sp>
      <xdr:nvSpPr>
        <xdr:cNvPr id="5" name="Rounded Rectangular Callout 9"/>
        <xdr:cNvSpPr>
          <a:spLocks/>
        </xdr:cNvSpPr>
      </xdr:nvSpPr>
      <xdr:spPr>
        <a:xfrm>
          <a:off x="38100" y="1914525"/>
          <a:ext cx="3467100" cy="1619250"/>
        </a:xfrm>
        <a:prstGeom prst="wedgeRoundRectCallout">
          <a:avLst>
            <a:gd name="adj1" fmla="val 36490"/>
            <a:gd name="adj2" fmla="val 63078"/>
          </a:avLst>
        </a:prstGeom>
        <a:solidFill>
          <a:srgbClr val="DCE6F2"/>
        </a:solidFill>
        <a:ln w="19050" cmpd="sng">
          <a:solidFill>
            <a:srgbClr val="020AA6"/>
          </a:solidFill>
          <a:headEnd type="none"/>
          <a:tailEnd type="none"/>
        </a:ln>
      </xdr:spPr>
      <xdr:txBody>
        <a:bodyPr vertOverflow="clip" wrap="square" anchor="ctr"/>
        <a:p>
          <a:pPr algn="l">
            <a:defRPr/>
          </a:pPr>
          <a:r>
            <a:rPr lang="en-US" cap="none" sz="1400" b="1" i="0" u="none" baseline="0">
              <a:solidFill>
                <a:srgbClr val="000000"/>
              </a:solidFill>
            </a:rPr>
            <a:t>Consumer Credit Protection Act</a:t>
          </a:r>
          <a:r>
            <a:rPr lang="en-US" cap="none" sz="1400" b="0" i="0" u="none" baseline="0">
              <a:solidFill>
                <a:srgbClr val="000000"/>
              </a:solidFill>
            </a:rPr>
            <a:t> </a:t>
          </a:r>
          <a:r>
            <a:rPr lang="en-US" cap="none" sz="1100" b="0" i="0" u="none" baseline="0">
              <a:solidFill>
                <a:srgbClr val="000000"/>
              </a:solidFill>
            </a:rPr>
            <a:t>(CCPA) limits the amount that can be withheld from an employee's disposable earnings. </a:t>
          </a:r>
          <a:r>
            <a:rPr lang="en-US" cap="none" sz="1100" b="0" i="0" u="none" baseline="0">
              <a:solidFill>
                <a:srgbClr val="000000"/>
              </a:solidFill>
            </a:rPr>
            <a:t>You can find the withholding limits on page 3 of the standard Income Withholding Order or at </a:t>
          </a:r>
          <a:r>
            <a:rPr lang="en-US" cap="none" sz="1100" b="0" i="0" u="none" baseline="0">
              <a:solidFill>
                <a:srgbClr val="000000"/>
              </a:solidFill>
            </a:rPr>
            <a:t>15 U.S.C.</a:t>
          </a:r>
          <a:r>
            <a:rPr lang="en-US" cap="none" sz="1100" b="0" i="0" u="none" baseline="0">
              <a:solidFill>
                <a:srgbClr val="000000"/>
              </a:solidFill>
            </a:rPr>
            <a:t>§</a:t>
          </a:r>
          <a:r>
            <a:rPr lang="en-US" cap="none" sz="1100" b="0" i="0" u="none" baseline="0">
              <a:solidFill>
                <a:srgbClr val="000000"/>
              </a:solidFill>
            </a:rPr>
            <a:t>1673(b).  These limits do not apply to independent contractors.</a:t>
          </a:r>
        </a:p>
      </xdr:txBody>
    </xdr:sp>
    <xdr:clientData/>
  </xdr:twoCellAnchor>
  <xdr:twoCellAnchor>
    <xdr:from>
      <xdr:col>5</xdr:col>
      <xdr:colOff>66675</xdr:colOff>
      <xdr:row>1</xdr:row>
      <xdr:rowOff>0</xdr:rowOff>
    </xdr:from>
    <xdr:to>
      <xdr:col>9</xdr:col>
      <xdr:colOff>781050</xdr:colOff>
      <xdr:row>5</xdr:row>
      <xdr:rowOff>1238250</xdr:rowOff>
    </xdr:to>
    <xdr:sp>
      <xdr:nvSpPr>
        <xdr:cNvPr id="6" name="Rounded Rectangular Callout 8"/>
        <xdr:cNvSpPr>
          <a:spLocks/>
        </xdr:cNvSpPr>
      </xdr:nvSpPr>
      <xdr:spPr>
        <a:xfrm>
          <a:off x="4191000" y="1533525"/>
          <a:ext cx="2162175" cy="1619250"/>
        </a:xfrm>
        <a:prstGeom prst="wedgeRoundRectCallout">
          <a:avLst>
            <a:gd name="adj1" fmla="val -69583"/>
            <a:gd name="adj2" fmla="val -29476"/>
          </a:avLst>
        </a:prstGeom>
        <a:solidFill>
          <a:srgbClr val="DCE6F2"/>
        </a:solidFill>
        <a:ln w="19050" cmpd="sng">
          <a:solidFill>
            <a:srgbClr val="020AA6"/>
          </a:solidFill>
          <a:headEnd type="none"/>
          <a:tailEnd type="none"/>
        </a:ln>
      </xdr:spPr>
      <xdr:txBody>
        <a:bodyPr vertOverflow="clip" wrap="square" anchor="ctr"/>
        <a:p>
          <a:pPr algn="l">
            <a:defRPr/>
          </a:pPr>
          <a:r>
            <a:rPr lang="en-US" cap="none" sz="1400" b="1" i="0" u="none" baseline="0">
              <a:solidFill>
                <a:srgbClr val="000000"/>
              </a:solidFill>
            </a:rPr>
            <a:t>Disposable Earnings</a:t>
          </a:r>
          <a:r>
            <a:rPr lang="en-US" cap="none" sz="1400" b="1" i="0" u="none" baseline="0">
              <a:solidFill>
                <a:srgbClr val="000000"/>
              </a:solidFill>
            </a:rPr>
            <a:t> 
</a:t>
          </a:r>
          <a:r>
            <a:rPr lang="en-US" cap="none" sz="1100" b="0" i="0" u="none" baseline="0">
              <a:solidFill>
                <a:srgbClr val="000000"/>
              </a:solidFill>
            </a:rPr>
            <a:t>are e</a:t>
          </a:r>
          <a:r>
            <a:rPr lang="en-US" cap="none" sz="1100" b="0" i="0" u="none" baseline="0">
              <a:solidFill>
                <a:srgbClr val="000000"/>
              </a:solidFill>
            </a:rPr>
            <a:t>arnings</a:t>
          </a:r>
          <a:r>
            <a:rPr lang="en-US" cap="none" sz="1100" b="0" i="0" u="none" baseline="0">
              <a:solidFill>
                <a:srgbClr val="000000"/>
              </a:solidFill>
            </a:rPr>
            <a:t> left after employee deductions </a:t>
          </a:r>
          <a:r>
            <a:rPr lang="en-US" cap="none" sz="1100" b="0" i="1" u="none" baseline="0">
              <a:solidFill>
                <a:srgbClr val="000000"/>
              </a:solidFill>
            </a:rPr>
            <a:t>required by law ,</a:t>
          </a:r>
          <a:r>
            <a:rPr lang="en-US" cap="none" sz="1100" b="0" i="0" u="none" baseline="0">
              <a:solidFill>
                <a:srgbClr val="000000"/>
              </a:solidFill>
            </a:rPr>
            <a:t> i.e., federal, state, and local income taxes and FICA. Use total compensation for independent contractors.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0</xdr:rowOff>
    </xdr:from>
    <xdr:to>
      <xdr:col>9</xdr:col>
      <xdr:colOff>771525</xdr:colOff>
      <xdr:row>0</xdr:row>
      <xdr:rowOff>952500</xdr:rowOff>
    </xdr:to>
    <xdr:sp>
      <xdr:nvSpPr>
        <xdr:cNvPr id="1" name="Rectangle 1"/>
        <xdr:cNvSpPr>
          <a:spLocks/>
        </xdr:cNvSpPr>
      </xdr:nvSpPr>
      <xdr:spPr>
        <a:xfrm>
          <a:off x="228600" y="0"/>
          <a:ext cx="6410325" cy="952500"/>
        </a:xfrm>
        <a:prstGeom prst="rect">
          <a:avLst/>
        </a:prstGeom>
        <a:noFill/>
        <a:ln w="25400" cmpd="sng">
          <a:noFill/>
        </a:ln>
      </xdr:spPr>
      <xdr:txBody>
        <a:bodyPr vertOverflow="clip" wrap="square"/>
        <a:p>
          <a:pPr algn="ctr">
            <a:defRPr/>
          </a:pPr>
          <a:r>
            <a:rPr lang="en-US" cap="none" sz="2000" b="1" i="0" u="none" baseline="0">
              <a:solidFill>
                <a:srgbClr val="33CCCC"/>
              </a:solidFill>
            </a:rPr>
            <a:t>Multi-Case</a:t>
          </a:r>
          <a:r>
            <a:rPr lang="en-US" cap="none" sz="2000" b="1" i="0" u="none" baseline="0">
              <a:solidFill>
                <a:srgbClr val="33CCCC"/>
              </a:solidFill>
            </a:rPr>
            <a:t> Employee Proration Spreadsheet
</a:t>
          </a:r>
          <a:r>
            <a:rPr lang="en-US" cap="none" sz="300" b="1" i="0" u="none" baseline="0">
              <a:solidFill>
                <a:srgbClr val="33CCCC"/>
              </a:solidFill>
            </a:rPr>
            <a:t>
</a:t>
          </a:r>
          <a:r>
            <a:rPr lang="en-US" cap="none" sz="1100" b="0" i="0" u="none" baseline="0">
              <a:solidFill>
                <a:srgbClr val="000000"/>
              </a:solidFill>
            </a:rPr>
            <a:t>This spreadsheet will help you calculate how much child support to withhold from obligors with more than one case.  Use the Income Withholding Orders (IWOs) to enter the information into the green cells, and the spreadsheet will do the rest!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323850</xdr:rowOff>
    </xdr:from>
    <xdr:to>
      <xdr:col>11</xdr:col>
      <xdr:colOff>561975</xdr:colOff>
      <xdr:row>1</xdr:row>
      <xdr:rowOff>57150</xdr:rowOff>
    </xdr:to>
    <xdr:sp>
      <xdr:nvSpPr>
        <xdr:cNvPr id="1" name="Rectangle 1"/>
        <xdr:cNvSpPr>
          <a:spLocks/>
        </xdr:cNvSpPr>
      </xdr:nvSpPr>
      <xdr:spPr>
        <a:xfrm>
          <a:off x="57150" y="323850"/>
          <a:ext cx="6219825" cy="1562100"/>
        </a:xfrm>
        <a:prstGeom prst="rect">
          <a:avLst/>
        </a:prstGeom>
        <a:noFill/>
        <a:ln w="25400" cmpd="sng">
          <a:noFill/>
        </a:ln>
      </xdr:spPr>
      <xdr:txBody>
        <a:bodyPr vertOverflow="clip" wrap="square" anchor="ctr"/>
        <a:p>
          <a:pPr algn="l">
            <a:defRPr/>
          </a:pPr>
          <a:r>
            <a:rPr lang="en-US" cap="none" sz="1800" b="1" i="0" u="none" baseline="0">
              <a:solidFill>
                <a:srgbClr val="33CCCC"/>
              </a:solidFill>
            </a:rPr>
            <a:t>Lump Sum Multi-Case Employee Proration Spreadsheet</a:t>
          </a:r>
          <a:r>
            <a:rPr lang="en-US" cap="none" sz="1600" b="1" i="0" u="none" baseline="0">
              <a:solidFill>
                <a:srgbClr val="33CCCC"/>
              </a:solidFill>
            </a:rPr>
            <a:t>
</a:t>
          </a:r>
          <a:r>
            <a:rPr lang="en-US" cap="none" sz="1600" b="1" i="0" u="none" baseline="0">
              <a:solidFill>
                <a:srgbClr val="33CCCC"/>
              </a:solidFill>
            </a:rPr>
            <a:t>
</a:t>
          </a:r>
          <a:r>
            <a:rPr lang="en-US" cap="none" sz="1100" b="0" i="0" u="none" baseline="0">
              <a:solidFill>
                <a:srgbClr val="000000"/>
              </a:solidFill>
            </a:rPr>
            <a:t>Use the employee's Lump Sum Income Withholding Orders (IWOs) to determine the amount to send to each child support case</a:t>
          </a:r>
          <a:r>
            <a:rPr lang="en-US" cap="none" sz="1100" b="0" i="0" u="none" baseline="0">
              <a:solidFill>
                <a:srgbClr val="000000"/>
              </a:solidFill>
            </a:rPr>
            <a:t>.  Enter the information </a:t>
          </a:r>
          <a:r>
            <a:rPr lang="en-US" cap="none" sz="1100" b="0" i="0" u="none" baseline="0">
              <a:solidFill>
                <a:srgbClr val="000000"/>
              </a:solidFill>
            </a:rPr>
            <a:t>into the green cells, and the spreadsheet will do the rest!  Send a copy of this sheet with the payments.      </a:t>
          </a:r>
        </a:p>
      </xdr:txBody>
    </xdr:sp>
    <xdr:clientData/>
  </xdr:twoCellAnchor>
  <xdr:twoCellAnchor>
    <xdr:from>
      <xdr:col>0</xdr:col>
      <xdr:colOff>66675</xdr:colOff>
      <xdr:row>0</xdr:row>
      <xdr:rowOff>1819275</xdr:rowOff>
    </xdr:from>
    <xdr:to>
      <xdr:col>11</xdr:col>
      <xdr:colOff>19050</xdr:colOff>
      <xdr:row>29</xdr:row>
      <xdr:rowOff>180975</xdr:rowOff>
    </xdr:to>
    <xdr:sp>
      <xdr:nvSpPr>
        <xdr:cNvPr id="2" name="Rectangle 4"/>
        <xdr:cNvSpPr>
          <a:spLocks/>
        </xdr:cNvSpPr>
      </xdr:nvSpPr>
      <xdr:spPr>
        <a:xfrm flipV="1">
          <a:off x="66675" y="1819275"/>
          <a:ext cx="5667375" cy="5067300"/>
        </a:xfrm>
        <a:prstGeom prst="rect">
          <a:avLst/>
        </a:prstGeom>
        <a:noFill/>
        <a:ln w="38100" cmpd="sng">
          <a:solidFill>
            <a:srgbClr val="00206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609600</xdr:colOff>
      <xdr:row>0</xdr:row>
      <xdr:rowOff>1628775</xdr:rowOff>
    </xdr:from>
    <xdr:to>
      <xdr:col>11</xdr:col>
      <xdr:colOff>504825</xdr:colOff>
      <xdr:row>5</xdr:row>
      <xdr:rowOff>228600</xdr:rowOff>
    </xdr:to>
    <xdr:sp>
      <xdr:nvSpPr>
        <xdr:cNvPr id="3" name="Rounded Rectangular Callout 3"/>
        <xdr:cNvSpPr>
          <a:spLocks/>
        </xdr:cNvSpPr>
      </xdr:nvSpPr>
      <xdr:spPr>
        <a:xfrm>
          <a:off x="4162425" y="1628775"/>
          <a:ext cx="2057400" cy="1000125"/>
        </a:xfrm>
        <a:prstGeom prst="wedgeRoundRectCallout">
          <a:avLst>
            <a:gd name="adj1" fmla="val -92050"/>
            <a:gd name="adj2" fmla="val 86060"/>
          </a:avLst>
        </a:prstGeom>
        <a:solidFill>
          <a:srgbClr val="E0EEEE"/>
        </a:solidFill>
        <a:ln w="28575" cmpd="sng">
          <a:solidFill>
            <a:srgbClr val="002060"/>
          </a:solidFill>
          <a:headEnd type="none"/>
          <a:tailEnd type="none"/>
        </a:ln>
      </xdr:spPr>
      <xdr:txBody>
        <a:bodyPr vertOverflow="clip" wrap="square" anchor="ctr"/>
        <a:p>
          <a:pPr algn="l">
            <a:defRPr/>
          </a:pPr>
          <a:r>
            <a:rPr lang="en-US" cap="none" sz="1100" b="0" i="0" u="none" baseline="0">
              <a:solidFill>
                <a:srgbClr val="000000"/>
              </a:solidFill>
            </a:rPr>
            <a:t>Qualifying Lump Sums are </a:t>
          </a:r>
          <a:r>
            <a:rPr lang="en-US" cap="none" sz="1100" b="0" i="1" u="none" baseline="0">
              <a:solidFill>
                <a:srgbClr val="000000"/>
              </a:solidFill>
            </a:rPr>
            <a:t>not</a:t>
          </a:r>
          <a:r>
            <a:rPr lang="en-US" cap="none" sz="1100" b="0" i="0" u="none" baseline="0">
              <a:solidFill>
                <a:srgbClr val="000000"/>
              </a:solidFill>
            </a:rPr>
            <a:t> subject to the CCPA limits</a:t>
          </a:r>
          <a:r>
            <a:rPr lang="en-US" cap="none" sz="1100" b="0" i="0" u="none" baseline="0">
              <a:solidFill>
                <a:srgbClr val="000000"/>
              </a:solidFill>
            </a:rPr>
            <a:t> if an income payor owes arrearages.
</a:t>
          </a:r>
          <a:r>
            <a:rPr lang="en-US" cap="none" sz="1100" b="0" i="0" u="none" baseline="0">
              <a:solidFill>
                <a:srgbClr val="000000"/>
              </a:solidFill>
            </a:rPr>
            <a:t>(15 U.S.C.</a:t>
          </a:r>
          <a:r>
            <a:rPr lang="en-US" cap="none" sz="1100" b="0" i="0" u="none" baseline="0">
              <a:solidFill>
                <a:srgbClr val="000000"/>
              </a:solidFill>
            </a:rPr>
            <a:t>§</a:t>
          </a:r>
          <a:r>
            <a:rPr lang="en-US" cap="none" sz="1100" b="0" i="0" u="none" baseline="0">
              <a:solidFill>
                <a:srgbClr val="000000"/>
              </a:solidFill>
            </a:rPr>
            <a:t>1673(b))</a:t>
          </a:r>
        </a:p>
      </xdr:txBody>
    </xdr:sp>
    <xdr:clientData/>
  </xdr:twoCellAnchor>
  <xdr:twoCellAnchor>
    <xdr:from>
      <xdr:col>1</xdr:col>
      <xdr:colOff>257175</xdr:colOff>
      <xdr:row>25</xdr:row>
      <xdr:rowOff>76200</xdr:rowOff>
    </xdr:from>
    <xdr:to>
      <xdr:col>11</xdr:col>
      <xdr:colOff>523875</xdr:colOff>
      <xdr:row>36</xdr:row>
      <xdr:rowOff>76200</xdr:rowOff>
    </xdr:to>
    <xdr:sp>
      <xdr:nvSpPr>
        <xdr:cNvPr id="4" name="TextBox 1"/>
        <xdr:cNvSpPr>
          <a:spLocks/>
        </xdr:cNvSpPr>
      </xdr:nvSpPr>
      <xdr:spPr>
        <a:xfrm>
          <a:off x="342900" y="6019800"/>
          <a:ext cx="5895975" cy="2095500"/>
        </a:xfrm>
        <a:prstGeom prst="roundRect">
          <a:avLst/>
        </a:prstGeom>
        <a:solidFill>
          <a:srgbClr val="E0EEEE"/>
        </a:solidFill>
        <a:ln w="38100" cmpd="sng">
          <a:solidFill>
            <a:srgbClr val="002060"/>
          </a:solidFill>
          <a:headEnd type="none"/>
          <a:tailEnd type="none"/>
        </a:ln>
      </xdr:spPr>
      <xdr:txBody>
        <a:bodyPr vertOverflow="clip" wrap="square"/>
        <a:p>
          <a:pPr algn="l">
            <a:defRPr/>
          </a:pPr>
          <a:r>
            <a:rPr lang="en-US" cap="none" sz="1600" b="1" i="0" u="none" baseline="0">
              <a:solidFill>
                <a:srgbClr val="33CCCC"/>
              </a:solidFill>
            </a:rPr>
            <a:t>WHAT IS A LUMP SUM?
</a:t>
          </a:r>
          <a:r>
            <a:rPr lang="en-US" cap="none" sz="1400" b="1" i="0" u="none" baseline="0">
              <a:solidFill>
                <a:srgbClr val="000000"/>
              </a:solidFill>
            </a:rPr>
            <a:t>A lump sum is net income </a:t>
          </a:r>
          <a:r>
            <a:rPr lang="en-US" cap="none" sz="1400" b="1" i="1" u="none" baseline="0">
              <a:solidFill>
                <a:srgbClr val="000000"/>
              </a:solidFill>
            </a:rPr>
            <a:t>in addition </a:t>
          </a:r>
          <a:r>
            <a:rPr lang="en-US" cap="none" sz="1400" b="1" i="0" u="none" baseline="0">
              <a:solidFill>
                <a:srgbClr val="000000"/>
              </a:solidFill>
            </a:rPr>
            <a:t>to regularly</a:t>
          </a:r>
          <a:r>
            <a:rPr lang="en-US" cap="none" sz="1800" b="1" i="0" u="none" baseline="0">
              <a:solidFill>
                <a:srgbClr val="000000"/>
              </a:solidFill>
            </a:rPr>
            <a:t> </a:t>
          </a:r>
          <a:r>
            <a:rPr lang="en-US" cap="none" sz="1400" b="1" i="0" u="none" baseline="0">
              <a:solidFill>
                <a:srgbClr val="000000"/>
              </a:solidFill>
            </a:rPr>
            <a:t>earned income.  
</a:t>
          </a:r>
          <a:r>
            <a:rPr lang="en-US" cap="none" sz="1400" b="0" i="0" u="none" baseline="0">
              <a:solidFill>
                <a:srgbClr val="000000"/>
              </a:solidFill>
            </a:rPr>
            <a:t>Accumulated Sick or Vacation Pay
</a:t>
          </a:r>
          <a:r>
            <a:rPr lang="en-US" cap="none" sz="1400" b="0" i="0" u="none" baseline="0">
              <a:solidFill>
                <a:srgbClr val="000000"/>
              </a:solidFill>
            </a:rPr>
            <a:t>Severance Pay
</a:t>
          </a:r>
          <a:r>
            <a:rPr lang="en-US" cap="none" sz="1400" b="0" i="0" u="none" baseline="0">
              <a:solidFill>
                <a:srgbClr val="000000"/>
              </a:solidFill>
            </a:rPr>
            <a:t>Accumulated Commissions
</a:t>
          </a:r>
          <a:r>
            <a:rPr lang="en-US" cap="none" sz="1400" b="0" i="0" u="none" baseline="0">
              <a:solidFill>
                <a:srgbClr val="000000"/>
              </a:solidFill>
            </a:rPr>
            <a:t>Bonus Payment in addition to Regularly Earned Income
</a:t>
          </a:r>
          <a:r>
            <a:rPr lang="en-US" cap="none" sz="1400" b="0" i="0" u="none" baseline="0">
              <a:solidFill>
                <a:srgbClr val="000000"/>
              </a:solidFill>
            </a:rPr>
            <a:t>Other Lump Sum Payment
</a:t>
          </a:r>
          <a:r>
            <a:rPr lang="en-US" cap="none" sz="1600" b="1" i="0" u="none" baseline="0">
              <a:solidFill>
                <a:srgbClr val="9933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9525</xdr:colOff>
      <xdr:row>1</xdr:row>
      <xdr:rowOff>0</xdr:rowOff>
    </xdr:to>
    <xdr:sp>
      <xdr:nvSpPr>
        <xdr:cNvPr id="1" name="Rectangle 1"/>
        <xdr:cNvSpPr>
          <a:spLocks/>
        </xdr:cNvSpPr>
      </xdr:nvSpPr>
      <xdr:spPr>
        <a:xfrm>
          <a:off x="0" y="0"/>
          <a:ext cx="6200775" cy="933450"/>
        </a:xfrm>
        <a:prstGeom prst="rect">
          <a:avLst/>
        </a:prstGeom>
        <a:noFill/>
        <a:ln w="25400" cmpd="sng">
          <a:noFill/>
        </a:ln>
      </xdr:spPr>
      <xdr:txBody>
        <a:bodyPr vertOverflow="clip" wrap="square"/>
        <a:p>
          <a:pPr algn="ctr">
            <a:defRPr/>
          </a:pPr>
          <a:r>
            <a:rPr lang="en-US" cap="none" sz="1800" b="1" i="0" u="none" baseline="0">
              <a:solidFill>
                <a:srgbClr val="33CCCC"/>
              </a:solidFill>
            </a:rPr>
            <a:t>Lump Sum Multi-Case Employee Proration Spreadsheet</a:t>
          </a:r>
          <a:r>
            <a:rPr lang="en-US" cap="none" sz="1600" b="1" i="0" u="none" baseline="0">
              <a:solidFill>
                <a:srgbClr val="33CCCC"/>
              </a:solidFill>
            </a:rPr>
            <a:t>
</a:t>
          </a:r>
          <a:r>
            <a:rPr lang="en-US" cap="none" sz="700" b="0" i="0" u="none" baseline="0">
              <a:solidFill>
                <a:srgbClr val="000000"/>
              </a:solidFill>
            </a:rPr>
            <a:t>
</a:t>
          </a:r>
          <a:r>
            <a:rPr lang="en-US" cap="none" sz="1100" b="0" i="0" u="none" baseline="0">
              <a:solidFill>
                <a:srgbClr val="000000"/>
              </a:solidFill>
            </a:rPr>
            <a:t>After contacting the Employer Maintenance Unit (EMU), use the information provided for each child support case to fill</a:t>
          </a:r>
          <a:r>
            <a:rPr lang="en-US" cap="none" sz="1100" b="0" i="0" u="none" baseline="0">
              <a:solidFill>
                <a:srgbClr val="000000"/>
              </a:solidFill>
            </a:rPr>
            <a:t> </a:t>
          </a:r>
          <a:r>
            <a:rPr lang="en-US" cap="none" sz="1100" b="0" i="0" u="none" baseline="0">
              <a:solidFill>
                <a:srgbClr val="000000"/>
              </a:solidFill>
            </a:rPr>
            <a:t>in the green cells, and the spreadsheet will do the rest!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38100</xdr:rowOff>
    </xdr:from>
    <xdr:to>
      <xdr:col>10</xdr:col>
      <xdr:colOff>533400</xdr:colOff>
      <xdr:row>39</xdr:row>
      <xdr:rowOff>76200</xdr:rowOff>
    </xdr:to>
    <xdr:sp>
      <xdr:nvSpPr>
        <xdr:cNvPr id="1" name="Rectangle 26"/>
        <xdr:cNvSpPr>
          <a:spLocks/>
        </xdr:cNvSpPr>
      </xdr:nvSpPr>
      <xdr:spPr>
        <a:xfrm>
          <a:off x="228600" y="38100"/>
          <a:ext cx="6105525" cy="7505700"/>
        </a:xfrm>
        <a:prstGeom prst="rect">
          <a:avLst/>
        </a:prstGeom>
        <a:solidFill>
          <a:srgbClr val="F1F5E7"/>
        </a:solidFill>
        <a:ln w="76200" cmpd="sng">
          <a:noFill/>
        </a:ln>
      </xdr:spPr>
      <xdr:txBody>
        <a:bodyPr vertOverflow="clip" wrap="square" anchor="ctr"/>
        <a:p>
          <a:pPr algn="l">
            <a:defRPr/>
          </a:pPr>
          <a:r>
            <a:rPr lang="en-US" cap="none" sz="900" b="0" i="0" u="none" baseline="0">
              <a:solidFill>
                <a:srgbClr val="000000"/>
              </a:solidFill>
              <a:latin typeface="Calibri"/>
              <a:ea typeface="Calibri"/>
              <a:cs typeface="Calibri"/>
            </a:rPr>
            <a:t/>
          </a:r>
        </a:p>
      </xdr:txBody>
    </xdr:sp>
    <xdr:clientData/>
  </xdr:twoCellAnchor>
  <xdr:twoCellAnchor>
    <xdr:from>
      <xdr:col>0</xdr:col>
      <xdr:colOff>66675</xdr:colOff>
      <xdr:row>0</xdr:row>
      <xdr:rowOff>66675</xdr:rowOff>
    </xdr:from>
    <xdr:to>
      <xdr:col>10</xdr:col>
      <xdr:colOff>542925</xdr:colOff>
      <xdr:row>29</xdr:row>
      <xdr:rowOff>142875</xdr:rowOff>
    </xdr:to>
    <xdr:grpSp>
      <xdr:nvGrpSpPr>
        <xdr:cNvPr id="2" name="Group 23"/>
        <xdr:cNvGrpSpPr>
          <a:grpSpLocks/>
        </xdr:cNvGrpSpPr>
      </xdr:nvGrpSpPr>
      <xdr:grpSpPr>
        <a:xfrm>
          <a:off x="66675" y="66675"/>
          <a:ext cx="6276975" cy="5638800"/>
          <a:chOff x="54430" y="433250"/>
          <a:chExt cx="6291942" cy="5641324"/>
        </a:xfrm>
        <a:solidFill>
          <a:srgbClr val="FFFFFF"/>
        </a:solidFill>
      </xdr:grpSpPr>
      <xdr:sp>
        <xdr:nvSpPr>
          <xdr:cNvPr id="3" name="Rectangle 6"/>
          <xdr:cNvSpPr>
            <a:spLocks/>
          </xdr:cNvSpPr>
        </xdr:nvSpPr>
        <xdr:spPr>
          <a:xfrm>
            <a:off x="331275" y="4588085"/>
            <a:ext cx="5700499" cy="1486489"/>
          </a:xfrm>
          <a:prstGeom prst="rect">
            <a:avLst/>
          </a:prstGeom>
          <a:solidFill>
            <a:srgbClr val="FFBFA3"/>
          </a:solidFill>
          <a:ln w="38100" cmpd="sng">
            <a:noFill/>
          </a:ln>
        </xdr:spPr>
        <xdr:txBody>
          <a:bodyPr vertOverflow="clip" wrap="square"/>
          <a:p>
            <a:pPr algn="l">
              <a:defRPr/>
            </a:pPr>
            <a:r>
              <a:rPr lang="en-US" cap="none" u="none" baseline="0">
                <a:latin typeface="Calibri"/>
                <a:ea typeface="Calibri"/>
                <a:cs typeface="Calibri"/>
              </a:rPr>
              <a:t/>
            </a:r>
          </a:p>
        </xdr:txBody>
      </xdr:sp>
      <xdr:sp>
        <xdr:nvSpPr>
          <xdr:cNvPr id="4" name="Rectangle 5"/>
          <xdr:cNvSpPr>
            <a:spLocks/>
          </xdr:cNvSpPr>
        </xdr:nvSpPr>
        <xdr:spPr>
          <a:xfrm>
            <a:off x="312400" y="2921074"/>
            <a:ext cx="5719375" cy="1476617"/>
          </a:xfrm>
          <a:prstGeom prst="rect">
            <a:avLst/>
          </a:prstGeom>
          <a:solidFill>
            <a:srgbClr val="FFBFA3"/>
          </a:solidFill>
          <a:ln w="38100" cmpd="sng">
            <a:noFill/>
          </a:ln>
        </xdr:spPr>
        <xdr:txBody>
          <a:bodyPr vertOverflow="clip" wrap="square"/>
          <a:p>
            <a:pPr algn="l">
              <a:defRPr/>
            </a:pPr>
            <a:r>
              <a:rPr lang="en-US" cap="none" u="none" baseline="0">
                <a:latin typeface="Calibri"/>
                <a:ea typeface="Calibri"/>
                <a:cs typeface="Calibri"/>
              </a:rPr>
              <a:t/>
            </a:r>
          </a:p>
        </xdr:txBody>
      </xdr:sp>
      <xdr:sp>
        <xdr:nvSpPr>
          <xdr:cNvPr id="5" name="Rectangle 1"/>
          <xdr:cNvSpPr>
            <a:spLocks/>
          </xdr:cNvSpPr>
        </xdr:nvSpPr>
        <xdr:spPr>
          <a:xfrm>
            <a:off x="54430" y="433250"/>
            <a:ext cx="6291942" cy="619135"/>
          </a:xfrm>
          <a:prstGeom prst="rect">
            <a:avLst/>
          </a:prstGeom>
          <a:solidFill>
            <a:srgbClr val="C3D69B"/>
          </a:solidFill>
          <a:ln w="76200" cmpd="sng">
            <a:noFill/>
          </a:ln>
        </xdr:spPr>
        <xdr:txBody>
          <a:bodyPr vertOverflow="clip" wrap="square" anchor="ctr"/>
          <a:p>
            <a:pPr algn="ctr">
              <a:defRPr/>
            </a:pPr>
            <a:r>
              <a:rPr lang="en-US" cap="none" sz="2000" b="1" i="0" u="none" baseline="0">
                <a:solidFill>
                  <a:srgbClr val="003366"/>
                </a:solidFill>
              </a:rPr>
              <a:t>Additional Resources</a:t>
            </a:r>
            <a:r>
              <a:rPr lang="en-US" cap="none" sz="1100" b="1" i="0" u="none" baseline="0">
                <a:solidFill>
                  <a:srgbClr val="003366"/>
                </a:solidFill>
              </a:rPr>
              <a:t>  </a:t>
            </a:r>
          </a:p>
        </xdr:txBody>
      </xdr:sp>
      <xdr:grpSp>
        <xdr:nvGrpSpPr>
          <xdr:cNvPr id="6" name="Group 13"/>
          <xdr:cNvGrpSpPr>
            <a:grpSpLocks/>
          </xdr:cNvGrpSpPr>
        </xdr:nvGrpSpPr>
        <xdr:grpSpPr>
          <a:xfrm>
            <a:off x="312400" y="1304835"/>
            <a:ext cx="5747689" cy="1533030"/>
            <a:chOff x="312216" y="3514467"/>
            <a:chExt cx="5747723" cy="1533396"/>
          </a:xfrm>
          <a:solidFill>
            <a:srgbClr val="FFFFFF"/>
          </a:solidFill>
        </xdr:grpSpPr>
        <xdr:sp>
          <xdr:nvSpPr>
            <xdr:cNvPr id="7" name="Rectangle 7"/>
            <xdr:cNvSpPr>
              <a:spLocks/>
            </xdr:cNvSpPr>
          </xdr:nvSpPr>
          <xdr:spPr>
            <a:xfrm>
              <a:off x="312216" y="3501051"/>
              <a:ext cx="5747723" cy="1467460"/>
            </a:xfrm>
            <a:prstGeom prst="rect">
              <a:avLst/>
            </a:prstGeom>
            <a:solidFill>
              <a:srgbClr val="FFBFA3"/>
            </a:solidFill>
            <a:ln w="38100" cmpd="sng">
              <a:noFill/>
            </a:ln>
          </xdr:spPr>
          <xdr:txBody>
            <a:bodyPr vertOverflow="clip" wrap="square"/>
            <a:p>
              <a:pPr algn="l">
                <a:defRPr/>
              </a:pPr>
              <a:r>
                <a:rPr lang="en-US" cap="none" u="none" baseline="0">
                  <a:latin typeface="Calibri"/>
                  <a:ea typeface="Calibri"/>
                  <a:cs typeface="Calibri"/>
                </a:rPr>
                <a:t/>
              </a:r>
            </a:p>
          </xdr:txBody>
        </xdr:sp>
        <xdr:sp>
          <xdr:nvSpPr>
            <xdr:cNvPr id="8" name="Rectangle 3"/>
            <xdr:cNvSpPr>
              <a:spLocks/>
            </xdr:cNvSpPr>
          </xdr:nvSpPr>
          <xdr:spPr>
            <a:xfrm>
              <a:off x="445851" y="3576953"/>
              <a:ext cx="2090734" cy="1457876"/>
            </a:xfrm>
            <a:prstGeom prst="rect">
              <a:avLst/>
            </a:prstGeom>
            <a:solidFill>
              <a:srgbClr val="EBF1DE"/>
            </a:solidFill>
            <a:ln w="76200" cmpd="sng">
              <a:noFill/>
            </a:ln>
          </xdr:spPr>
          <xdr:txBody>
            <a:bodyPr vertOverflow="clip" wrap="square"/>
            <a:p>
              <a:pPr algn="ctr">
                <a:defRPr/>
              </a:pPr>
              <a:r>
                <a:rPr lang="en-US" cap="none" sz="1400" b="0" i="0" u="none" baseline="0">
                  <a:solidFill>
                    <a:srgbClr val="003366"/>
                  </a:solidFill>
                </a:rPr>
                <a:t>Centralized Enforcement Unit
</a:t>
              </a:r>
              <a:r>
                <a:rPr lang="en-US" cap="none" sz="200" b="0" i="0" u="none" baseline="0">
                  <a:solidFill>
                    <a:srgbClr val="000000"/>
                  </a:solidFill>
                </a:rPr>
                <a:t>
</a:t>
              </a:r>
              <a:r>
                <a:rPr lang="en-US" cap="none" sz="1400" b="0" i="0" u="none" baseline="0">
                  <a:solidFill>
                    <a:srgbClr val="003366"/>
                  </a:solidFill>
                </a:rPr>
                <a:t>CEU
</a:t>
              </a:r>
              <a:r>
                <a:rPr lang="en-US" cap="none" sz="500" b="0" i="0" u="none" baseline="0">
                  <a:solidFill>
                    <a:srgbClr val="003366"/>
                  </a:solidFill>
                </a:rPr>
                <a:t>
</a:t>
              </a:r>
              <a:r>
                <a:rPr lang="en-US" cap="none" sz="1200" b="0" i="0" u="none" baseline="0">
                  <a:solidFill>
                    <a:srgbClr val="000000"/>
                  </a:solidFill>
                </a:rPr>
                <a:t>Phone: 317-234-5700</a:t>
              </a:r>
              <a:r>
                <a:rPr lang="en-US" cap="none" sz="1200" b="0" i="0" u="none" baseline="0">
                  <a:solidFill>
                    <a:srgbClr val="000000"/>
                  </a:solidFill>
                </a:rPr>
                <a:t>
</a:t>
              </a:r>
              <a:r>
                <a:rPr lang="en-US" cap="none" sz="1200" b="0" i="0" u="none" baseline="0">
                  <a:solidFill>
                    <a:srgbClr val="000000"/>
                  </a:solidFill>
                </a:rPr>
                <a:t>Fax: 317-972-0107</a:t>
              </a:r>
              <a:r>
                <a:rPr lang="en-US" cap="none" sz="1200" b="0" i="0" u="none" baseline="0">
                  <a:solidFill>
                    <a:srgbClr val="000000"/>
                  </a:solidFill>
                </a:rPr>
                <a:t>
</a:t>
              </a:r>
              <a:r>
                <a:rPr lang="en-US" cap="none" sz="1200" b="0" i="0" u="none" baseline="0">
                  <a:solidFill>
                    <a:srgbClr val="000000"/>
                  </a:solidFill>
                </a:rPr>
                <a:t>Email: </a:t>
              </a:r>
              <a:r>
                <a:rPr lang="en-US" cap="none" sz="1200" b="0" i="0" u="none" baseline="0">
                  <a:solidFill>
                    <a:srgbClr val="000000"/>
                  </a:solidFill>
                </a:rPr>
                <a:t>INCEU@dcs.in.gov</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latin typeface="Calibri"/>
                  <a:ea typeface="Calibri"/>
                  <a:cs typeface="Calibri"/>
                </a:rPr>
                <a:t> </a:t>
              </a:r>
            </a:p>
          </xdr:txBody>
        </xdr:sp>
      </xdr:grpSp>
      <xdr:sp>
        <xdr:nvSpPr>
          <xdr:cNvPr id="9" name="TextBox 11"/>
          <xdr:cNvSpPr txBox="1">
            <a:spLocks noChangeArrowheads="1"/>
          </xdr:cNvSpPr>
        </xdr:nvSpPr>
        <xdr:spPr>
          <a:xfrm>
            <a:off x="2594802" y="1414840"/>
            <a:ext cx="2988672" cy="542977"/>
          </a:xfrm>
          <a:prstGeom prst="rect">
            <a:avLst/>
          </a:prstGeom>
          <a:noFill/>
          <a:ln w="9525" cmpd="sng">
            <a:noFill/>
          </a:ln>
        </xdr:spPr>
        <xdr:txBody>
          <a:bodyPr vertOverflow="clip" wrap="square"/>
          <a:p>
            <a:pPr algn="l">
              <a:defRPr/>
            </a:pPr>
            <a:r>
              <a:rPr lang="en-US" cap="none" sz="1600" b="0" i="0" u="none" baseline="0">
                <a:solidFill>
                  <a:srgbClr val="000000"/>
                </a:solidFill>
                <a:latin typeface="Arial Narrow"/>
                <a:ea typeface="Arial Narrow"/>
                <a:cs typeface="Arial Narrow"/>
              </a:rPr>
              <a:t> </a:t>
            </a:r>
            <a:r>
              <a:rPr lang="en-US" cap="none" sz="1400" b="0" i="0" u="none" baseline="0">
                <a:solidFill>
                  <a:srgbClr val="003366"/>
                </a:solidFill>
                <a:latin typeface="Arial"/>
                <a:ea typeface="Arial"/>
                <a:cs typeface="Arial"/>
              </a:rPr>
              <a:t>Do you have questions about...</a:t>
            </a:r>
          </a:p>
        </xdr:txBody>
      </xdr:sp>
      <xdr:sp>
        <xdr:nvSpPr>
          <xdr:cNvPr id="10" name="TextBox 8"/>
          <xdr:cNvSpPr txBox="1">
            <a:spLocks noChangeArrowheads="1"/>
          </xdr:cNvSpPr>
        </xdr:nvSpPr>
        <xdr:spPr>
          <a:xfrm>
            <a:off x="2717494" y="3358276"/>
            <a:ext cx="3303270" cy="991463"/>
          </a:xfrm>
          <a:prstGeom prst="rect">
            <a:avLst/>
          </a:prstGeom>
          <a:noFill/>
          <a:ln w="9525" cmpd="sng">
            <a:noFill/>
          </a:ln>
        </xdr:spPr>
        <xdr:txBody>
          <a:bodyPr vertOverflow="clip" wrap="square"/>
          <a:p>
            <a:pPr algn="l">
              <a:defRPr/>
            </a:pPr>
            <a:r>
              <a:rPr lang="en-US" cap="none" sz="1400" b="0" i="0" u="none" baseline="0">
                <a:solidFill>
                  <a:srgbClr val="003366"/>
                </a:solidFill>
                <a:latin typeface="Arial"/>
                <a:ea typeface="Arial"/>
                <a:cs typeface="Arial"/>
              </a:rPr>
              <a:t>Lump Sum Payments
</a:t>
            </a:r>
            <a:r>
              <a:rPr lang="en-US" cap="none" sz="1400" b="0" i="0" u="none" baseline="0">
                <a:solidFill>
                  <a:srgbClr val="003366"/>
                </a:solidFill>
                <a:latin typeface="Arial"/>
                <a:ea typeface="Arial"/>
                <a:cs typeface="Arial"/>
              </a:rPr>
              <a:t>Employer</a:t>
            </a:r>
            <a:r>
              <a:rPr lang="en-US" cap="none" sz="1400" b="0" i="0" u="none" baseline="0">
                <a:solidFill>
                  <a:srgbClr val="003366"/>
                </a:solidFill>
                <a:latin typeface="Arial"/>
                <a:ea typeface="Arial"/>
                <a:cs typeface="Arial"/>
              </a:rPr>
              <a:t> Responsibilities
</a:t>
            </a:r>
            <a:r>
              <a:rPr lang="en-US" cap="none" sz="1400" b="0" i="0" u="none" baseline="0">
                <a:solidFill>
                  <a:srgbClr val="003366"/>
                </a:solidFill>
                <a:latin typeface="Arial"/>
                <a:ea typeface="Arial"/>
                <a:cs typeface="Arial"/>
              </a:rPr>
              <a:t>Terminations, Leave of Absence, Lay-Off
</a:t>
            </a:r>
          </a:p>
        </xdr:txBody>
      </xdr:sp>
      <xdr:sp>
        <xdr:nvSpPr>
          <xdr:cNvPr id="11" name="TextBox 18"/>
          <xdr:cNvSpPr txBox="1">
            <a:spLocks noChangeArrowheads="1"/>
          </xdr:cNvSpPr>
        </xdr:nvSpPr>
        <xdr:spPr>
          <a:xfrm>
            <a:off x="2546039" y="3035311"/>
            <a:ext cx="2988672" cy="552850"/>
          </a:xfrm>
          <a:prstGeom prst="rect">
            <a:avLst/>
          </a:prstGeom>
          <a:noFill/>
          <a:ln w="9525" cmpd="sng">
            <a:noFill/>
          </a:ln>
        </xdr:spPr>
        <xdr:txBody>
          <a:bodyPr vertOverflow="clip" wrap="square"/>
          <a:p>
            <a:pPr algn="l">
              <a:defRPr/>
            </a:pPr>
            <a:r>
              <a:rPr lang="en-US" cap="none" sz="1600" b="0" i="0" u="none" baseline="0">
                <a:solidFill>
                  <a:srgbClr val="000000"/>
                </a:solidFill>
                <a:latin typeface="Arial Narrow"/>
                <a:ea typeface="Arial Narrow"/>
                <a:cs typeface="Arial Narrow"/>
              </a:rPr>
              <a:t> </a:t>
            </a:r>
            <a:r>
              <a:rPr lang="en-US" cap="none" sz="1400" b="0" i="0" u="none" baseline="0">
                <a:solidFill>
                  <a:srgbClr val="003366"/>
                </a:solidFill>
                <a:latin typeface="Arial"/>
                <a:ea typeface="Arial"/>
                <a:cs typeface="Arial"/>
              </a:rPr>
              <a:t>Do you have questions about...</a:t>
            </a:r>
          </a:p>
        </xdr:txBody>
      </xdr:sp>
      <xdr:sp>
        <xdr:nvSpPr>
          <xdr:cNvPr id="12" name="TextBox 19"/>
          <xdr:cNvSpPr txBox="1">
            <a:spLocks noChangeArrowheads="1"/>
          </xdr:cNvSpPr>
        </xdr:nvSpPr>
        <xdr:spPr>
          <a:xfrm>
            <a:off x="2574353" y="4760146"/>
            <a:ext cx="3389784" cy="552850"/>
          </a:xfrm>
          <a:prstGeom prst="rect">
            <a:avLst/>
          </a:prstGeom>
          <a:noFill/>
          <a:ln w="9525" cmpd="sng">
            <a:noFill/>
          </a:ln>
        </xdr:spPr>
        <xdr:txBody>
          <a:bodyPr vertOverflow="clip" wrap="square"/>
          <a:p>
            <a:pPr algn="l">
              <a:defRPr/>
            </a:pPr>
            <a:r>
              <a:rPr lang="en-US" cap="none" sz="1600" b="0" i="0" u="none" baseline="0">
                <a:solidFill>
                  <a:srgbClr val="000000"/>
                </a:solidFill>
                <a:latin typeface="Arial Narrow"/>
                <a:ea typeface="Arial Narrow"/>
                <a:cs typeface="Arial Narrow"/>
              </a:rPr>
              <a:t> </a:t>
            </a:r>
            <a:r>
              <a:rPr lang="en-US" cap="none" sz="1400" b="0" i="0" u="none" baseline="0">
                <a:solidFill>
                  <a:srgbClr val="003366"/>
                </a:solidFill>
                <a:latin typeface="Arial"/>
                <a:ea typeface="Arial"/>
                <a:cs typeface="Arial"/>
              </a:rPr>
              <a:t>How do </a:t>
            </a:r>
            <a:r>
              <a:rPr lang="en-US" cap="none" sz="1400" b="0" i="0" u="none" baseline="0">
                <a:solidFill>
                  <a:srgbClr val="003366"/>
                </a:solidFill>
                <a:latin typeface="Arial"/>
                <a:ea typeface="Arial"/>
                <a:cs typeface="Arial"/>
              </a:rPr>
              <a:t>I obtain INSCCU forms?</a:t>
            </a:r>
          </a:p>
        </xdr:txBody>
      </xdr:sp>
      <xdr:sp>
        <xdr:nvSpPr>
          <xdr:cNvPr id="13" name="TextBox 20"/>
          <xdr:cNvSpPr txBox="1">
            <a:spLocks noChangeArrowheads="1"/>
          </xdr:cNvSpPr>
        </xdr:nvSpPr>
        <xdr:spPr>
          <a:xfrm>
            <a:off x="2737943" y="1729344"/>
            <a:ext cx="2634751" cy="1286222"/>
          </a:xfrm>
          <a:prstGeom prst="rect">
            <a:avLst/>
          </a:prstGeom>
          <a:noFill/>
          <a:ln w="9525" cmpd="sng">
            <a:noFill/>
          </a:ln>
        </xdr:spPr>
        <xdr:txBody>
          <a:bodyPr vertOverflow="clip" wrap="square"/>
          <a:p>
            <a:pPr algn="l">
              <a:defRPr/>
            </a:pPr>
            <a:r>
              <a:rPr lang="en-US" cap="none" sz="1400" b="0" i="0" u="none" baseline="0">
                <a:solidFill>
                  <a:srgbClr val="003366"/>
                </a:solidFill>
                <a:latin typeface="Arial"/>
                <a:ea typeface="Arial"/>
                <a:cs typeface="Arial"/>
              </a:rPr>
              <a:t>Non-Compliance Letters
</a:t>
            </a:r>
            <a:r>
              <a:rPr lang="en-US" cap="none" sz="1400" b="0" i="0" u="none" baseline="0">
                <a:solidFill>
                  <a:srgbClr val="003366"/>
                </a:solidFill>
                <a:latin typeface="Arial"/>
                <a:ea typeface="Arial"/>
                <a:cs typeface="Arial"/>
              </a:rPr>
              <a:t>Insurance Letters</a:t>
            </a:r>
            <a:r>
              <a:rPr lang="en-US" cap="none" sz="1400" b="0" i="0" u="none" baseline="0">
                <a:solidFill>
                  <a:srgbClr val="003366"/>
                </a:solidFill>
                <a:latin typeface="Arial"/>
                <a:ea typeface="Arial"/>
                <a:cs typeface="Arial"/>
              </a:rPr>
              <a:t>
</a:t>
            </a:r>
            <a:r>
              <a:rPr lang="en-US" cap="none" sz="1400" b="0" i="0" u="none" baseline="0">
                <a:solidFill>
                  <a:srgbClr val="003366"/>
                </a:solidFill>
                <a:latin typeface="Arial"/>
                <a:ea typeface="Arial"/>
                <a:cs typeface="Arial"/>
              </a:rPr>
              <a:t>Financial Institution Data Match (FIDM)</a:t>
            </a:r>
            <a:r>
              <a:rPr lang="en-US" cap="none" sz="1100" b="0" i="0" u="none" baseline="0">
                <a:solidFill>
                  <a:srgbClr val="003366"/>
                </a:solidFill>
                <a:latin typeface="Arial"/>
                <a:ea typeface="Arial"/>
                <a:cs typeface="Arial"/>
              </a:rPr>
              <a:t>
</a:t>
            </a:r>
          </a:p>
        </xdr:txBody>
      </xdr:sp>
      <xdr:sp>
        <xdr:nvSpPr>
          <xdr:cNvPr id="14" name="TextBox 21"/>
          <xdr:cNvSpPr txBox="1">
            <a:spLocks noChangeArrowheads="1"/>
          </xdr:cNvSpPr>
        </xdr:nvSpPr>
        <xdr:spPr>
          <a:xfrm>
            <a:off x="2651429" y="5074649"/>
            <a:ext cx="3370908" cy="753117"/>
          </a:xfrm>
          <a:prstGeom prst="rect">
            <a:avLst/>
          </a:prstGeom>
          <a:noFill/>
          <a:ln w="9525" cmpd="sng">
            <a:noFill/>
          </a:ln>
        </xdr:spPr>
        <xdr:txBody>
          <a:bodyPr vertOverflow="clip" wrap="square"/>
          <a:p>
            <a:pPr algn="l">
              <a:defRPr/>
            </a:pPr>
            <a:r>
              <a:rPr lang="en-US" cap="none" sz="1400" b="0" i="0" u="none" baseline="0">
                <a:solidFill>
                  <a:srgbClr val="003366"/>
                </a:solidFill>
                <a:latin typeface="Arial"/>
                <a:ea typeface="Arial"/>
                <a:cs typeface="Arial"/>
              </a:rPr>
              <a:t>Employer</a:t>
            </a:r>
            <a:r>
              <a:rPr lang="en-US" cap="none" sz="1400" b="0" i="0" u="none" baseline="0">
                <a:solidFill>
                  <a:srgbClr val="003366"/>
                </a:solidFill>
                <a:latin typeface="Arial"/>
                <a:ea typeface="Arial"/>
                <a:cs typeface="Arial"/>
              </a:rPr>
              <a:t> Remittance Form
</a:t>
            </a:r>
            <a:r>
              <a:rPr lang="en-US" cap="none" sz="1400" b="0" i="0" u="none" baseline="0">
                <a:solidFill>
                  <a:srgbClr val="003366"/>
                </a:solidFill>
                <a:latin typeface="Arial"/>
                <a:ea typeface="Arial"/>
                <a:cs typeface="Arial"/>
              </a:rPr>
              <a:t>Non-Custodial Remittance Coupon</a:t>
            </a:r>
            <a:r>
              <a:rPr lang="en-US" cap="none" sz="1400" b="0" i="0" u="none" baseline="0">
                <a:solidFill>
                  <a:srgbClr val="003366"/>
                </a:solidFill>
                <a:latin typeface="Arial"/>
                <a:ea typeface="Arial"/>
                <a:cs typeface="Arial"/>
              </a:rPr>
              <a:t>
</a:t>
            </a:r>
            <a:r>
              <a:rPr lang="en-US" cap="none" sz="1400" b="0" i="0" u="none" baseline="0">
                <a:solidFill>
                  <a:srgbClr val="003366"/>
                </a:solidFill>
                <a:latin typeface="Arial"/>
                <a:ea typeface="Arial"/>
                <a:cs typeface="Arial"/>
              </a:rPr>
              <a:t>Direct Deposit Form</a:t>
            </a:r>
            <a:r>
              <a:rPr lang="en-US" cap="none" sz="1100" b="0" i="0" u="none" baseline="0">
                <a:solidFill>
                  <a:srgbClr val="003366"/>
                </a:solidFill>
                <a:latin typeface="Arial"/>
                <a:ea typeface="Arial"/>
                <a:cs typeface="Arial"/>
              </a:rPr>
              <a:t>
</a:t>
            </a:r>
          </a:p>
        </xdr:txBody>
      </xdr:sp>
    </xdr:grpSp>
    <xdr:clientData/>
  </xdr:twoCellAnchor>
  <xdr:twoCellAnchor>
    <xdr:from>
      <xdr:col>1</xdr:col>
      <xdr:colOff>19050</xdr:colOff>
      <xdr:row>30</xdr:row>
      <xdr:rowOff>95250</xdr:rowOff>
    </xdr:from>
    <xdr:to>
      <xdr:col>10</xdr:col>
      <xdr:colOff>209550</xdr:colOff>
      <xdr:row>32</xdr:row>
      <xdr:rowOff>114300</xdr:rowOff>
    </xdr:to>
    <xdr:sp>
      <xdr:nvSpPr>
        <xdr:cNvPr id="15" name="Rectangle 24"/>
        <xdr:cNvSpPr>
          <a:spLocks/>
        </xdr:cNvSpPr>
      </xdr:nvSpPr>
      <xdr:spPr>
        <a:xfrm>
          <a:off x="333375" y="5848350"/>
          <a:ext cx="5676900" cy="400050"/>
        </a:xfrm>
        <a:prstGeom prst="rect">
          <a:avLst/>
        </a:prstGeom>
        <a:solidFill>
          <a:srgbClr val="FFBFA3"/>
        </a:solidFill>
        <a:ln w="5715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476250</xdr:colOff>
      <xdr:row>30</xdr:row>
      <xdr:rowOff>133350</xdr:rowOff>
    </xdr:from>
    <xdr:to>
      <xdr:col>9</xdr:col>
      <xdr:colOff>238125</xdr:colOff>
      <xdr:row>32</xdr:row>
      <xdr:rowOff>161925</xdr:rowOff>
    </xdr:to>
    <xdr:sp>
      <xdr:nvSpPr>
        <xdr:cNvPr id="16" name="Text Box 104"/>
        <xdr:cNvSpPr txBox="1">
          <a:spLocks noChangeArrowheads="1"/>
        </xdr:cNvSpPr>
      </xdr:nvSpPr>
      <xdr:spPr>
        <a:xfrm>
          <a:off x="1400175" y="5886450"/>
          <a:ext cx="4029075" cy="409575"/>
        </a:xfrm>
        <a:prstGeom prst="rect">
          <a:avLst/>
        </a:prstGeom>
        <a:noFill/>
        <a:ln w="9525" cmpd="sng">
          <a:noFill/>
        </a:ln>
      </xdr:spPr>
      <xdr:txBody>
        <a:bodyPr vertOverflow="clip" wrap="square" lIns="27432" tIns="18288" rIns="0" bIns="0"/>
        <a:p>
          <a:pPr algn="l">
            <a:defRPr/>
          </a:pPr>
          <a:r>
            <a:rPr lang="en-US" cap="none" sz="1600" b="0" i="0" u="none" baseline="0">
              <a:solidFill>
                <a:srgbClr val="003366"/>
              </a:solidFill>
            </a:rPr>
            <a:t>How do I set up electronic payments?</a:t>
          </a:r>
        </a:p>
      </xdr:txBody>
    </xdr:sp>
    <xdr:clientData/>
  </xdr:twoCellAnchor>
  <xdr:twoCellAnchor>
    <xdr:from>
      <xdr:col>1</xdr:col>
      <xdr:colOff>85725</xdr:colOff>
      <xdr:row>33</xdr:row>
      <xdr:rowOff>57150</xdr:rowOff>
    </xdr:from>
    <xdr:to>
      <xdr:col>5</xdr:col>
      <xdr:colOff>247650</xdr:colOff>
      <xdr:row>37</xdr:row>
      <xdr:rowOff>85725</xdr:rowOff>
    </xdr:to>
    <xdr:sp>
      <xdr:nvSpPr>
        <xdr:cNvPr id="17" name="Text Box 105"/>
        <xdr:cNvSpPr txBox="1">
          <a:spLocks noChangeArrowheads="1"/>
        </xdr:cNvSpPr>
      </xdr:nvSpPr>
      <xdr:spPr>
        <a:xfrm>
          <a:off x="400050" y="6381750"/>
          <a:ext cx="2600325" cy="790575"/>
        </a:xfrm>
        <a:prstGeom prst="rect">
          <a:avLst/>
        </a:prstGeom>
        <a:noFill/>
        <a:ln w="19050" cmpd="sng">
          <a:noFill/>
        </a:ln>
      </xdr:spPr>
      <xdr:txBody>
        <a:bodyPr vertOverflow="clip" wrap="square" lIns="27432" tIns="18288" rIns="0" bIns="0"/>
        <a:p>
          <a:pPr algn="l">
            <a:defRPr/>
          </a:pPr>
          <a:r>
            <a:rPr lang="en-US" cap="none" sz="1400" b="1" i="0" u="none" baseline="0">
              <a:solidFill>
                <a:srgbClr val="003366"/>
              </a:solidFill>
              <a:latin typeface="Arial"/>
              <a:ea typeface="Arial"/>
              <a:cs typeface="Arial"/>
            </a:rPr>
            <a:t>Contact: 
</a:t>
          </a:r>
          <a:r>
            <a:rPr lang="en-US" cap="none" sz="1200" b="0" i="0" u="none" baseline="0">
              <a:solidFill>
                <a:srgbClr val="003366"/>
              </a:solidFill>
              <a:latin typeface="Arial"/>
              <a:ea typeface="Arial"/>
              <a:cs typeface="Arial"/>
            </a:rPr>
            <a:t>SupportNetProject@dcs.in.gov
</a:t>
          </a:r>
          <a:r>
            <a:rPr lang="en-US" cap="none" sz="1200" b="0" i="0" u="none" baseline="0">
              <a:solidFill>
                <a:srgbClr val="003366"/>
              </a:solidFill>
              <a:latin typeface="Arial"/>
              <a:ea typeface="Arial"/>
              <a:cs typeface="Arial"/>
            </a:rPr>
            <a:t>Phone: 1-800-292-0403
</a:t>
          </a:r>
          <a:r>
            <a:rPr lang="en-US" cap="none" sz="1200" b="0" i="0" u="none" baseline="0">
              <a:solidFill>
                <a:srgbClr val="003366"/>
              </a:solidFill>
              <a:latin typeface="Arial"/>
              <a:ea typeface="Arial"/>
              <a:cs typeface="Arial"/>
            </a:rPr>
            <a:t>Fax: 317-234-2618</a:t>
          </a:r>
        </a:p>
      </xdr:txBody>
    </xdr:sp>
    <xdr:clientData/>
  </xdr:twoCellAnchor>
  <xdr:oneCellAnchor>
    <xdr:from>
      <xdr:col>4</xdr:col>
      <xdr:colOff>542925</xdr:colOff>
      <xdr:row>33</xdr:row>
      <xdr:rowOff>38100</xdr:rowOff>
    </xdr:from>
    <xdr:ext cx="3305175" cy="1047750"/>
    <xdr:sp>
      <xdr:nvSpPr>
        <xdr:cNvPr id="18" name="TextBox 29">
          <a:hlinkClick r:id="rId1"/>
        </xdr:cNvPr>
        <xdr:cNvSpPr txBox="1">
          <a:spLocks noChangeArrowheads="1"/>
        </xdr:cNvSpPr>
      </xdr:nvSpPr>
      <xdr:spPr>
        <a:xfrm>
          <a:off x="2686050" y="6362700"/>
          <a:ext cx="3305175" cy="1047750"/>
        </a:xfrm>
        <a:prstGeom prst="rect">
          <a:avLst/>
        </a:prstGeom>
        <a:solidFill>
          <a:srgbClr val="D7E4BD"/>
        </a:solidFill>
        <a:ln w="57150" cmpd="sng">
          <a:noFill/>
        </a:ln>
      </xdr:spPr>
      <xdr:txBody>
        <a:bodyPr vertOverflow="clip" wrap="square"/>
        <a:p>
          <a:pPr algn="l">
            <a:defRPr/>
          </a:pPr>
          <a:r>
            <a:rPr lang="en-US" cap="none" sz="1400" b="0" i="0" u="none" baseline="0">
              <a:solidFill>
                <a:srgbClr val="003366"/>
              </a:solidFill>
              <a:latin typeface="Arial"/>
              <a:ea typeface="Arial"/>
              <a:cs typeface="Arial"/>
            </a:rPr>
            <a:t>Want to view a blank IWO?
</a:t>
          </a:r>
          <a:r>
            <a:rPr lang="en-US" cap="none" sz="1400" b="0" i="0" u="none" baseline="0">
              <a:solidFill>
                <a:srgbClr val="003366"/>
              </a:solidFill>
              <a:latin typeface="Arial"/>
              <a:ea typeface="Arial"/>
              <a:cs typeface="Arial"/>
            </a:rPr>
            <a:t>Visit:
</a:t>
          </a:r>
          <a:r>
            <a:rPr lang="en-US" cap="none" sz="1400" b="0" i="0" u="none" baseline="0">
              <a:solidFill>
                <a:srgbClr val="003366"/>
              </a:solidFill>
              <a:latin typeface="Arial"/>
              <a:ea typeface="Arial"/>
              <a:cs typeface="Arial"/>
            </a:rPr>
            <a:t>
</a:t>
          </a:r>
          <a:r>
            <a:rPr lang="en-US" cap="none" sz="1050" b="1" i="1" u="none" baseline="0">
              <a:solidFill>
                <a:srgbClr val="003366"/>
              </a:solidFill>
              <a:latin typeface="Arial"/>
              <a:ea typeface="Arial"/>
              <a:cs typeface="Arial"/>
            </a:rPr>
            <a:t>www.in.gov/dcs/files/Income_Withholding_Order_blank.pdf</a:t>
          </a:r>
          <a:r>
            <a:rPr lang="en-US" cap="none" sz="1200" b="1" i="1" u="none" baseline="0">
              <a:solidFill>
                <a:srgbClr val="003366"/>
              </a:solidFill>
              <a:latin typeface="Arial"/>
              <a:ea typeface="Arial"/>
              <a:cs typeface="Arial"/>
            </a:rPr>
            <a:t>
</a:t>
          </a:r>
          <a:r>
            <a:rPr lang="en-US" cap="none" sz="1400" b="0" i="0" u="none" baseline="0">
              <a:solidFill>
                <a:srgbClr val="003366"/>
              </a:solidFill>
              <a:latin typeface="Arial Rounded MT Bold"/>
              <a:ea typeface="Arial Rounded MT Bold"/>
              <a:cs typeface="Arial Rounded MT Bold"/>
            </a:rPr>
            <a:t>
</a:t>
          </a:r>
          <a:r>
            <a:rPr lang="en-US" cap="none" sz="1400" b="0" i="0" u="none" baseline="0">
              <a:solidFill>
                <a:srgbClr val="003366"/>
              </a:solidFill>
              <a:latin typeface="Arial Rounded MT Bold"/>
              <a:ea typeface="Arial Rounded MT Bold"/>
              <a:cs typeface="Arial Rounded MT Bold"/>
            </a:rPr>
            <a:t>
</a:t>
          </a:r>
          <a:r>
            <a:rPr lang="en-US" cap="none" sz="1400" b="0" i="0" u="none" baseline="0">
              <a:solidFill>
                <a:srgbClr val="003366"/>
              </a:solidFill>
              <a:latin typeface="Arial Rounded MT Bold"/>
              <a:ea typeface="Arial Rounded MT Bold"/>
              <a:cs typeface="Arial Rounded MT Bold"/>
            </a:rPr>
            <a:t>
</a:t>
          </a:r>
          <a:r>
            <a:rPr lang="en-US" cap="none" sz="1200" b="0" i="0" u="none" baseline="0">
              <a:solidFill>
                <a:srgbClr val="003366"/>
              </a:solidFill>
              <a:latin typeface="Arial Rounded MT Bold"/>
              <a:ea typeface="Arial Rounded MT Bold"/>
              <a:cs typeface="Arial Rounded MT Bold"/>
            </a:rPr>
            <a:t>
</a:t>
          </a:r>
          <a:r>
            <a:rPr lang="en-US" cap="none" sz="1200" b="0" i="0" u="none" baseline="0">
              <a:solidFill>
                <a:srgbClr val="003366"/>
              </a:solidFill>
              <a:latin typeface="Arial Rounded MT Bold"/>
              <a:ea typeface="Arial Rounded MT Bold"/>
              <a:cs typeface="Arial Rounded MT Bold"/>
            </a:rPr>
            <a:t> </a:t>
          </a:r>
        </a:p>
      </xdr:txBody>
    </xdr:sp>
    <xdr:clientData/>
  </xdr:oneCellAnchor>
  <xdr:twoCellAnchor>
    <xdr:from>
      <xdr:col>1</xdr:col>
      <xdr:colOff>133350</xdr:colOff>
      <xdr:row>13</xdr:row>
      <xdr:rowOff>152400</xdr:rowOff>
    </xdr:from>
    <xdr:to>
      <xdr:col>4</xdr:col>
      <xdr:colOff>419100</xdr:colOff>
      <xdr:row>21</xdr:row>
      <xdr:rowOff>95250</xdr:rowOff>
    </xdr:to>
    <xdr:sp>
      <xdr:nvSpPr>
        <xdr:cNvPr id="19" name="Rectangle 27"/>
        <xdr:cNvSpPr>
          <a:spLocks/>
        </xdr:cNvSpPr>
      </xdr:nvSpPr>
      <xdr:spPr>
        <a:xfrm>
          <a:off x="447675" y="2638425"/>
          <a:ext cx="2114550" cy="1495425"/>
        </a:xfrm>
        <a:prstGeom prst="rect">
          <a:avLst/>
        </a:prstGeom>
        <a:solidFill>
          <a:srgbClr val="EBF1DE"/>
        </a:solidFill>
        <a:ln w="76200" cmpd="sng">
          <a:noFill/>
        </a:ln>
      </xdr:spPr>
      <xdr:txBody>
        <a:bodyPr vertOverflow="clip" wrap="square"/>
        <a:p>
          <a:pPr algn="ctr">
            <a:defRPr/>
          </a:pPr>
          <a:r>
            <a:rPr lang="en-US" cap="none" sz="1400" b="0" i="0" u="none" baseline="0">
              <a:solidFill>
                <a:srgbClr val="003366"/>
              </a:solidFill>
            </a:rPr>
            <a:t>Employer Maintenance Unit
</a:t>
          </a:r>
          <a:r>
            <a:rPr lang="en-US" cap="none" sz="500" b="0" i="0" u="none" baseline="0">
              <a:solidFill>
                <a:srgbClr val="003366"/>
              </a:solidFill>
            </a:rPr>
            <a:t>
</a:t>
          </a:r>
          <a:r>
            <a:rPr lang="en-US" cap="none" sz="1400" b="0" i="0" u="none" baseline="0">
              <a:solidFill>
                <a:srgbClr val="003366"/>
              </a:solidFill>
            </a:rPr>
            <a:t>EMU
</a:t>
          </a:r>
          <a:r>
            <a:rPr lang="en-US" cap="none" sz="500" b="0" i="0" u="sng" baseline="0">
              <a:solidFill>
                <a:srgbClr val="000000"/>
              </a:solidFill>
            </a:rPr>
            <a:t>
</a:t>
          </a:r>
          <a:r>
            <a:rPr lang="en-US" cap="none" sz="1200" b="0" i="0" u="none" baseline="0">
              <a:solidFill>
                <a:srgbClr val="000000"/>
              </a:solidFill>
            </a:rPr>
            <a:t>Phone:</a:t>
          </a:r>
          <a:r>
            <a:rPr lang="en-US" cap="none" sz="1200" b="0" i="0" u="none" baseline="0">
              <a:solidFill>
                <a:srgbClr val="000000"/>
              </a:solidFill>
            </a:rPr>
            <a:t> 1-800-292-0403
</a:t>
          </a:r>
          <a:r>
            <a:rPr lang="en-US" cap="none" sz="1200" b="0" i="0" u="none" baseline="0">
              <a:solidFill>
                <a:srgbClr val="000000"/>
              </a:solidFill>
            </a:rPr>
            <a:t>Fax: 317-234-4767
</a:t>
          </a:r>
          <a:r>
            <a:rPr lang="en-US" cap="none" sz="1200" b="0" i="0" u="none" baseline="0">
              <a:solidFill>
                <a:srgbClr val="000000"/>
              </a:solidFill>
            </a:rPr>
            <a:t>Email: EMU@dcs.in.gov</a:t>
          </a:r>
          <a:r>
            <a:rPr lang="en-US" cap="none" sz="1200" b="0" i="0" u="none" baseline="0">
              <a:solidFill>
                <a:srgbClr val="000000"/>
              </a:solidFill>
            </a:rPr>
            <a:t>
</a:t>
          </a:r>
          <a:r>
            <a:rPr lang="en-US" cap="none" sz="1100" b="0" i="0" u="none" baseline="0">
              <a:solidFill>
                <a:srgbClr val="000000"/>
              </a:solidFill>
            </a:rPr>
            <a:t> </a:t>
          </a:r>
        </a:p>
      </xdr:txBody>
    </xdr:sp>
    <xdr:clientData/>
  </xdr:twoCellAnchor>
  <xdr:twoCellAnchor>
    <xdr:from>
      <xdr:col>1</xdr:col>
      <xdr:colOff>133350</xdr:colOff>
      <xdr:row>22</xdr:row>
      <xdr:rowOff>85725</xdr:rowOff>
    </xdr:from>
    <xdr:to>
      <xdr:col>4</xdr:col>
      <xdr:colOff>390525</xdr:colOff>
      <xdr:row>30</xdr:row>
      <xdr:rowOff>0</xdr:rowOff>
    </xdr:to>
    <xdr:sp>
      <xdr:nvSpPr>
        <xdr:cNvPr id="20" name="Rectangle 28"/>
        <xdr:cNvSpPr>
          <a:spLocks/>
        </xdr:cNvSpPr>
      </xdr:nvSpPr>
      <xdr:spPr>
        <a:xfrm>
          <a:off x="447675" y="4314825"/>
          <a:ext cx="2085975" cy="1438275"/>
        </a:xfrm>
        <a:prstGeom prst="rect">
          <a:avLst/>
        </a:prstGeom>
        <a:solidFill>
          <a:srgbClr val="EBF1DE"/>
        </a:solidFill>
        <a:ln w="76200" cmpd="sng">
          <a:noFill/>
        </a:ln>
      </xdr:spPr>
      <xdr:txBody>
        <a:bodyPr vertOverflow="clip" wrap="square"/>
        <a:p>
          <a:pPr algn="ctr">
            <a:defRPr/>
          </a:pPr>
          <a:r>
            <a:rPr lang="en-US" cap="none" sz="1400" b="0" i="0" u="none" baseline="0">
              <a:solidFill>
                <a:srgbClr val="003366"/>
              </a:solidFill>
            </a:rPr>
            <a:t>Indiana State Central Collection</a:t>
          </a:r>
          <a:r>
            <a:rPr lang="en-US" cap="none" sz="1400" b="0" i="0" u="none" baseline="0">
              <a:solidFill>
                <a:srgbClr val="003366"/>
              </a:solidFill>
            </a:rPr>
            <a:t> Unit</a:t>
          </a:r>
          <a:r>
            <a:rPr lang="en-US" cap="none" sz="1400" b="0" i="0" u="none" baseline="0">
              <a:solidFill>
                <a:srgbClr val="000000"/>
              </a:solidFill>
            </a:rPr>
            <a:t>
</a:t>
          </a:r>
          <a:r>
            <a:rPr lang="en-US" cap="none" sz="400" b="0" i="0" u="none" baseline="0">
              <a:solidFill>
                <a:srgbClr val="000000"/>
              </a:solidFill>
            </a:rPr>
            <a:t>
</a:t>
          </a:r>
          <a:r>
            <a:rPr lang="en-US" cap="none" sz="1400" b="0" i="0" u="none" baseline="0">
              <a:solidFill>
                <a:srgbClr val="003366"/>
              </a:solidFill>
            </a:rPr>
            <a:t>INSCCU
</a:t>
          </a:r>
          <a:r>
            <a:rPr lang="en-US" cap="none" sz="500" b="0" i="0" u="none" baseline="0">
              <a:solidFill>
                <a:srgbClr val="003366"/>
              </a:solidFill>
            </a:rPr>
            <a:t>
</a:t>
          </a:r>
          <a:r>
            <a:rPr lang="en-US" cap="none" sz="1200" b="0" i="0" u="none" baseline="0">
              <a:solidFill>
                <a:srgbClr val="000000"/>
              </a:solidFill>
            </a:rPr>
            <a:t>Phone: 1-844-298-3138</a:t>
          </a:r>
          <a:r>
            <a:rPr lang="en-US" cap="none" sz="1200" b="0" i="0" u="none" baseline="0">
              <a:solidFill>
                <a:srgbClr val="000000"/>
              </a:solidFill>
            </a:rPr>
            <a:t>
</a:t>
          </a:r>
          <a:r>
            <a:rPr lang="en-US" cap="none" sz="1200" b="0" i="0" u="none" baseline="0">
              <a:solidFill>
                <a:srgbClr val="000000"/>
              </a:solidFill>
            </a:rPr>
            <a:t>Fax: 317-241-9635  
</a:t>
          </a:r>
          <a:r>
            <a:rPr lang="en-US" cap="none" sz="1200" b="0" i="0" u="none" baseline="0">
              <a:solidFill>
                <a:srgbClr val="000000"/>
              </a:solidFill>
            </a:rPr>
            <a:t>Web:</a:t>
          </a:r>
          <a:r>
            <a:rPr lang="en-US" cap="none" sz="1200" b="0" i="0" u="none" baseline="0">
              <a:solidFill>
                <a:srgbClr val="000000"/>
              </a:solidFill>
            </a:rPr>
            <a:t> </a:t>
          </a:r>
          <a:r>
            <a:rPr lang="en-US" cap="none" sz="1200" b="0" i="0" u="none" baseline="0">
              <a:solidFill>
                <a:srgbClr val="000000"/>
              </a:solidFill>
            </a:rPr>
            <a:t>www.insccu.com</a:t>
          </a:r>
          <a:r>
            <a:rPr lang="en-US" cap="none" sz="1200" b="0" i="0" u="none" baseline="0">
              <a:solidFill>
                <a:srgbClr val="000000"/>
              </a:solidFill>
            </a:rPr>
            <a:t>  </a:t>
          </a:r>
          <a:r>
            <a:rPr lang="en-US" cap="none" sz="1200" b="0" i="0" u="sng" baseline="0">
              <a:solidFill>
                <a:srgbClr val="000000"/>
              </a:solidFill>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50"/>
  <sheetViews>
    <sheetView zoomScale="80" zoomScaleNormal="80" zoomScalePageLayoutView="0" workbookViewId="0" topLeftCell="A1">
      <selection activeCell="C6" sqref="C6"/>
    </sheetView>
  </sheetViews>
  <sheetFormatPr defaultColWidth="9.140625" defaultRowHeight="15"/>
  <cols>
    <col min="1" max="1" width="41.8515625" style="45" customWidth="1"/>
    <col min="2" max="2" width="8.00390625" style="45" customWidth="1"/>
    <col min="3" max="3" width="12.00390625" style="45" customWidth="1"/>
    <col min="4" max="4" width="9.140625" style="50" hidden="1" customWidth="1"/>
    <col min="5" max="5" width="11.7109375" style="50" hidden="1" customWidth="1"/>
    <col min="6" max="6" width="11.7109375" style="45" customWidth="1"/>
    <col min="7" max="7" width="9.140625" style="50" hidden="1" customWidth="1"/>
    <col min="8" max="8" width="17.00390625" style="50" hidden="1" customWidth="1"/>
    <col min="9" max="9" width="10.00390625" style="45" customWidth="1"/>
    <col min="10" max="10" width="13.140625" style="45" bestFit="1" customWidth="1"/>
    <col min="11" max="13" width="9.140625" style="45" customWidth="1"/>
    <col min="14" max="14" width="13.140625" style="45" customWidth="1"/>
    <col min="15" max="16384" width="9.140625" style="45" customWidth="1"/>
  </cols>
  <sheetData>
    <row r="1" spans="1:10" ht="120.75" customHeight="1">
      <c r="A1" s="121"/>
      <c r="B1" s="121"/>
      <c r="C1" s="121"/>
      <c r="D1" s="121"/>
      <c r="E1" s="121"/>
      <c r="F1" s="121"/>
      <c r="G1" s="121"/>
      <c r="H1" s="121"/>
      <c r="I1" s="121"/>
      <c r="J1" s="121"/>
    </row>
    <row r="2" spans="1:10" ht="15">
      <c r="A2" s="69" t="s">
        <v>24</v>
      </c>
      <c r="B2" s="105" t="s">
        <v>27</v>
      </c>
      <c r="C2" s="106"/>
      <c r="D2" s="106"/>
      <c r="E2" s="106"/>
      <c r="F2" s="107"/>
      <c r="G2" s="24"/>
      <c r="H2" s="24"/>
      <c r="I2" s="67" t="s">
        <v>7</v>
      </c>
      <c r="J2" s="73">
        <v>1234567</v>
      </c>
    </row>
    <row r="3" spans="1:10" ht="15">
      <c r="A3" s="72" t="s">
        <v>8</v>
      </c>
      <c r="B3" s="108">
        <v>500</v>
      </c>
      <c r="C3" s="109"/>
      <c r="D3" s="6" t="s">
        <v>23</v>
      </c>
      <c r="E3" s="7" t="s">
        <v>23</v>
      </c>
      <c r="F3" s="8"/>
      <c r="G3" s="9" t="s">
        <v>23</v>
      </c>
      <c r="H3" s="9" t="s">
        <v>23</v>
      </c>
      <c r="I3" s="10"/>
      <c r="J3" s="11"/>
    </row>
    <row r="4" spans="1:10" ht="15" hidden="1">
      <c r="A4" s="93" t="s">
        <v>51</v>
      </c>
      <c r="B4" s="47"/>
      <c r="C4" s="47"/>
      <c r="D4" s="12"/>
      <c r="E4" s="13"/>
      <c r="F4" s="14"/>
      <c r="G4" s="15"/>
      <c r="H4" s="15"/>
      <c r="I4" s="16"/>
      <c r="J4" s="17"/>
    </row>
    <row r="5" spans="1:10" ht="15" hidden="1">
      <c r="A5" s="94"/>
      <c r="B5" s="110"/>
      <c r="C5" s="111"/>
      <c r="D5" s="18"/>
      <c r="E5" s="19"/>
      <c r="F5" s="20"/>
      <c r="G5" s="21"/>
      <c r="H5" s="21"/>
      <c r="I5" s="22"/>
      <c r="J5" s="23"/>
    </row>
    <row r="6" spans="1:256" ht="153" customHeight="1">
      <c r="A6" s="84" t="s">
        <v>45</v>
      </c>
      <c r="B6" s="2" t="s">
        <v>0</v>
      </c>
      <c r="C6" s="2" t="s">
        <v>29</v>
      </c>
      <c r="D6" s="3" t="s">
        <v>3</v>
      </c>
      <c r="E6" s="3" t="s">
        <v>6</v>
      </c>
      <c r="F6" s="4" t="s">
        <v>30</v>
      </c>
      <c r="G6" s="3" t="s">
        <v>4</v>
      </c>
      <c r="H6" s="3" t="s">
        <v>5</v>
      </c>
      <c r="I6" s="4" t="s">
        <v>21</v>
      </c>
      <c r="J6" s="5" t="s">
        <v>31</v>
      </c>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10" ht="15">
      <c r="A7" s="74">
        <v>1234567</v>
      </c>
      <c r="B7" s="75">
        <v>0.55</v>
      </c>
      <c r="C7" s="76">
        <v>150</v>
      </c>
      <c r="D7" s="77">
        <f aca="true" t="shared" si="0" ref="D7:D16">IF($C$17=0,"",C7/$C$17)</f>
        <v>0.5</v>
      </c>
      <c r="E7" s="76">
        <f aca="true" t="shared" si="1" ref="E7:E16">IF(D7="","",IF($C$17&gt;=$B$23,$B$23*D7,C7))</f>
        <v>122</v>
      </c>
      <c r="F7" s="76">
        <v>50</v>
      </c>
      <c r="G7" s="26">
        <f aca="true" t="shared" si="2" ref="G7:G16">IF($F$17=0,"",F7/$F$17)</f>
        <v>0.3125</v>
      </c>
      <c r="H7" s="30">
        <f aca="true" t="shared" si="3" ref="H7:H16">IF($E$18&gt;0,IF($F$17&gt;$E$18,$E$18*G7,F7),0)</f>
        <v>0</v>
      </c>
      <c r="I7" s="31">
        <f>SUM(C7,F7)</f>
        <v>200</v>
      </c>
      <c r="J7" s="32">
        <f>SUM(E7,H7)</f>
        <v>122</v>
      </c>
    </row>
    <row r="8" spans="1:10" ht="15">
      <c r="A8" s="74">
        <v>7654321</v>
      </c>
      <c r="B8" s="75">
        <v>0.6</v>
      </c>
      <c r="C8" s="76">
        <v>150</v>
      </c>
      <c r="D8" s="77">
        <f t="shared" si="0"/>
        <v>0.5</v>
      </c>
      <c r="E8" s="76">
        <f t="shared" si="1"/>
        <v>122</v>
      </c>
      <c r="F8" s="76">
        <v>75</v>
      </c>
      <c r="G8" s="26">
        <f t="shared" si="2"/>
        <v>0.46875</v>
      </c>
      <c r="H8" s="30">
        <f t="shared" si="3"/>
        <v>0</v>
      </c>
      <c r="I8" s="31">
        <f aca="true" t="shared" si="4" ref="I8:I16">SUM(C8,F8)</f>
        <v>225</v>
      </c>
      <c r="J8" s="32">
        <f aca="true" t="shared" si="5" ref="J8:J16">SUM(E8,H8)</f>
        <v>122</v>
      </c>
    </row>
    <row r="9" spans="1:10" ht="15">
      <c r="A9" s="78">
        <v>9876000</v>
      </c>
      <c r="B9" s="75">
        <v>0.5</v>
      </c>
      <c r="C9" s="76">
        <v>0</v>
      </c>
      <c r="D9" s="77">
        <f t="shared" si="0"/>
        <v>0</v>
      </c>
      <c r="E9" s="76">
        <f t="shared" si="1"/>
        <v>0</v>
      </c>
      <c r="F9" s="76">
        <v>35</v>
      </c>
      <c r="G9" s="26">
        <f t="shared" si="2"/>
        <v>0.21875</v>
      </c>
      <c r="H9" s="30">
        <f t="shared" si="3"/>
        <v>0</v>
      </c>
      <c r="I9" s="31">
        <f t="shared" si="4"/>
        <v>35</v>
      </c>
      <c r="J9" s="32">
        <f t="shared" si="5"/>
        <v>0</v>
      </c>
    </row>
    <row r="10" spans="1:10" ht="15">
      <c r="A10" s="74" t="s">
        <v>14</v>
      </c>
      <c r="B10" s="75"/>
      <c r="C10" s="76"/>
      <c r="D10" s="77">
        <f t="shared" si="0"/>
        <v>0</v>
      </c>
      <c r="E10" s="76">
        <f t="shared" si="1"/>
        <v>0</v>
      </c>
      <c r="F10" s="76"/>
      <c r="G10" s="26">
        <f t="shared" si="2"/>
        <v>0</v>
      </c>
      <c r="H10" s="30">
        <f t="shared" si="3"/>
        <v>0</v>
      </c>
      <c r="I10" s="31">
        <f t="shared" si="4"/>
        <v>0</v>
      </c>
      <c r="J10" s="32">
        <f t="shared" si="5"/>
        <v>0</v>
      </c>
    </row>
    <row r="11" spans="1:10" ht="15">
      <c r="A11" s="74" t="s">
        <v>15</v>
      </c>
      <c r="B11" s="75"/>
      <c r="C11" s="76"/>
      <c r="D11" s="77">
        <f t="shared" si="0"/>
        <v>0</v>
      </c>
      <c r="E11" s="76">
        <f t="shared" si="1"/>
        <v>0</v>
      </c>
      <c r="F11" s="76"/>
      <c r="G11" s="26">
        <f t="shared" si="2"/>
        <v>0</v>
      </c>
      <c r="H11" s="30">
        <f t="shared" si="3"/>
        <v>0</v>
      </c>
      <c r="I11" s="31">
        <f t="shared" si="4"/>
        <v>0</v>
      </c>
      <c r="J11" s="32">
        <f t="shared" si="5"/>
        <v>0</v>
      </c>
    </row>
    <row r="12" spans="1:10" ht="15">
      <c r="A12" s="74" t="s">
        <v>16</v>
      </c>
      <c r="B12" s="75"/>
      <c r="C12" s="76"/>
      <c r="D12" s="77">
        <f t="shared" si="0"/>
        <v>0</v>
      </c>
      <c r="E12" s="76">
        <f t="shared" si="1"/>
        <v>0</v>
      </c>
      <c r="F12" s="76"/>
      <c r="G12" s="26">
        <f t="shared" si="2"/>
        <v>0</v>
      </c>
      <c r="H12" s="30">
        <f t="shared" si="3"/>
        <v>0</v>
      </c>
      <c r="I12" s="31">
        <f t="shared" si="4"/>
        <v>0</v>
      </c>
      <c r="J12" s="32">
        <f t="shared" si="5"/>
        <v>0</v>
      </c>
    </row>
    <row r="13" spans="1:10" ht="15">
      <c r="A13" s="74" t="s">
        <v>17</v>
      </c>
      <c r="B13" s="75"/>
      <c r="C13" s="76"/>
      <c r="D13" s="77">
        <f t="shared" si="0"/>
        <v>0</v>
      </c>
      <c r="E13" s="76">
        <f t="shared" si="1"/>
        <v>0</v>
      </c>
      <c r="F13" s="76"/>
      <c r="G13" s="26">
        <f t="shared" si="2"/>
        <v>0</v>
      </c>
      <c r="H13" s="30">
        <f t="shared" si="3"/>
        <v>0</v>
      </c>
      <c r="I13" s="31">
        <f t="shared" si="4"/>
        <v>0</v>
      </c>
      <c r="J13" s="32">
        <f t="shared" si="5"/>
        <v>0</v>
      </c>
    </row>
    <row r="14" spans="1:10" ht="15">
      <c r="A14" s="74" t="s">
        <v>18</v>
      </c>
      <c r="B14" s="75"/>
      <c r="C14" s="76"/>
      <c r="D14" s="77">
        <f t="shared" si="0"/>
        <v>0</v>
      </c>
      <c r="E14" s="76">
        <f t="shared" si="1"/>
        <v>0</v>
      </c>
      <c r="F14" s="76"/>
      <c r="G14" s="26">
        <f t="shared" si="2"/>
        <v>0</v>
      </c>
      <c r="H14" s="30">
        <f t="shared" si="3"/>
        <v>0</v>
      </c>
      <c r="I14" s="31">
        <f t="shared" si="4"/>
        <v>0</v>
      </c>
      <c r="J14" s="32">
        <f t="shared" si="5"/>
        <v>0</v>
      </c>
    </row>
    <row r="15" spans="1:10" ht="15">
      <c r="A15" s="74" t="s">
        <v>19</v>
      </c>
      <c r="B15" s="75"/>
      <c r="C15" s="76"/>
      <c r="D15" s="77">
        <f t="shared" si="0"/>
        <v>0</v>
      </c>
      <c r="E15" s="76">
        <f t="shared" si="1"/>
        <v>0</v>
      </c>
      <c r="F15" s="76"/>
      <c r="G15" s="26">
        <f t="shared" si="2"/>
        <v>0</v>
      </c>
      <c r="H15" s="30">
        <f t="shared" si="3"/>
        <v>0</v>
      </c>
      <c r="I15" s="31">
        <f t="shared" si="4"/>
        <v>0</v>
      </c>
      <c r="J15" s="32">
        <f t="shared" si="5"/>
        <v>0</v>
      </c>
    </row>
    <row r="16" spans="1:10" ht="15">
      <c r="A16" s="74" t="s">
        <v>20</v>
      </c>
      <c r="B16" s="75"/>
      <c r="C16" s="76"/>
      <c r="D16" s="77">
        <f t="shared" si="0"/>
        <v>0</v>
      </c>
      <c r="E16" s="76">
        <f t="shared" si="1"/>
        <v>0</v>
      </c>
      <c r="F16" s="76"/>
      <c r="G16" s="26">
        <f t="shared" si="2"/>
        <v>0</v>
      </c>
      <c r="H16" s="30">
        <f t="shared" si="3"/>
        <v>0</v>
      </c>
      <c r="I16" s="31">
        <f t="shared" si="4"/>
        <v>0</v>
      </c>
      <c r="J16" s="32">
        <f t="shared" si="5"/>
        <v>0</v>
      </c>
    </row>
    <row r="17" spans="1:10" ht="21">
      <c r="A17" s="35" t="s">
        <v>2</v>
      </c>
      <c r="B17" s="35"/>
      <c r="C17" s="33">
        <f aca="true" t="shared" si="6" ref="C17:H17">SUM(C7:C16)</f>
        <v>300</v>
      </c>
      <c r="D17" s="26">
        <f t="shared" si="6"/>
        <v>1</v>
      </c>
      <c r="E17" s="27">
        <f t="shared" si="6"/>
        <v>244</v>
      </c>
      <c r="F17" s="33">
        <f t="shared" si="6"/>
        <v>160</v>
      </c>
      <c r="G17" s="26">
        <f t="shared" si="6"/>
        <v>1</v>
      </c>
      <c r="H17" s="27">
        <f t="shared" si="6"/>
        <v>0</v>
      </c>
      <c r="I17" s="33">
        <f>SUM(C17,F17)</f>
        <v>460</v>
      </c>
      <c r="J17" s="34">
        <f>SUM(E17,H17)</f>
        <v>244</v>
      </c>
    </row>
    <row r="18" spans="1:10" ht="15">
      <c r="A18" s="36"/>
      <c r="B18" s="36"/>
      <c r="C18" s="36"/>
      <c r="D18" s="24"/>
      <c r="E18" s="28">
        <f>B23-E17</f>
        <v>0</v>
      </c>
      <c r="F18" s="42"/>
      <c r="G18" s="9"/>
      <c r="H18" s="9"/>
      <c r="I18" s="88"/>
      <c r="J18" s="88"/>
    </row>
    <row r="19" spans="1:10" ht="15">
      <c r="A19" s="68" t="s">
        <v>9</v>
      </c>
      <c r="B19" s="112">
        <f>IF(B5&gt;0,B5*0.77,B3)</f>
        <v>500</v>
      </c>
      <c r="C19" s="113"/>
      <c r="D19" s="15"/>
      <c r="E19" s="29">
        <v>0.5</v>
      </c>
      <c r="F19" s="41"/>
      <c r="G19" s="15"/>
      <c r="H19" s="15"/>
      <c r="I19" s="37"/>
      <c r="J19" s="37"/>
    </row>
    <row r="20" spans="1:10" ht="15">
      <c r="A20" s="69" t="s">
        <v>49</v>
      </c>
      <c r="B20" s="114">
        <f>IF(SUM(B7:B16)&gt;0,MIN(B7:B16),0.5)</f>
        <v>0.5</v>
      </c>
      <c r="C20" s="115"/>
      <c r="D20" s="15"/>
      <c r="E20" s="29">
        <v>0.55</v>
      </c>
      <c r="F20" s="41"/>
      <c r="G20" s="15"/>
      <c r="H20" s="15"/>
      <c r="I20" s="37"/>
      <c r="J20" s="37"/>
    </row>
    <row r="21" spans="1:10" ht="15">
      <c r="A21" s="69" t="s">
        <v>32</v>
      </c>
      <c r="B21" s="116">
        <f>B19*B20</f>
        <v>250</v>
      </c>
      <c r="C21" s="117"/>
      <c r="D21" s="15"/>
      <c r="E21" s="29">
        <v>0.6</v>
      </c>
      <c r="F21" s="41"/>
      <c r="G21" s="15"/>
      <c r="H21" s="15"/>
      <c r="I21" s="37"/>
      <c r="J21" s="37"/>
    </row>
    <row r="22" spans="1:10" ht="15">
      <c r="A22" s="71" t="s">
        <v>50</v>
      </c>
      <c r="B22" s="73">
        <v>3</v>
      </c>
      <c r="C22" s="38">
        <f>B22*2</f>
        <v>6</v>
      </c>
      <c r="D22" s="15"/>
      <c r="E22" s="29">
        <v>0.65</v>
      </c>
      <c r="F22" s="41"/>
      <c r="G22" s="15"/>
      <c r="H22" s="15"/>
      <c r="I22" s="37"/>
      <c r="J22" s="37"/>
    </row>
    <row r="23" spans="1:10" ht="21.75" thickBot="1">
      <c r="A23" s="70" t="s">
        <v>35</v>
      </c>
      <c r="B23" s="119">
        <f>IF((I17+C22)&lt;B21,I17+C22,B21-C22)</f>
        <v>244</v>
      </c>
      <c r="C23" s="120"/>
      <c r="D23" s="15"/>
      <c r="E23" s="29">
        <v>1</v>
      </c>
      <c r="F23" s="41"/>
      <c r="G23" s="15"/>
      <c r="H23" s="15"/>
      <c r="I23" s="37"/>
      <c r="J23" s="37"/>
    </row>
    <row r="24" spans="1:10" ht="15">
      <c r="A24" s="37"/>
      <c r="B24" s="37"/>
      <c r="C24" s="39"/>
      <c r="D24" s="15"/>
      <c r="E24" s="15"/>
      <c r="F24" s="37"/>
      <c r="G24" s="15"/>
      <c r="H24" s="15"/>
      <c r="I24" s="37"/>
      <c r="J24" s="37"/>
    </row>
    <row r="25" ht="15">
      <c r="A25" s="92"/>
    </row>
    <row r="46" spans="1:10" ht="15">
      <c r="A46" s="122"/>
      <c r="B46" s="122"/>
      <c r="C46" s="122"/>
      <c r="D46" s="122"/>
      <c r="E46" s="122"/>
      <c r="F46" s="122"/>
      <c r="G46" s="122"/>
      <c r="H46" s="122"/>
      <c r="I46" s="122"/>
      <c r="J46" s="122"/>
    </row>
    <row r="47" spans="1:10" ht="15">
      <c r="A47" s="122"/>
      <c r="B47" s="122"/>
      <c r="C47" s="122"/>
      <c r="D47" s="122"/>
      <c r="E47" s="122"/>
      <c r="F47" s="122"/>
      <c r="G47" s="122"/>
      <c r="H47" s="122"/>
      <c r="I47" s="122"/>
      <c r="J47" s="122"/>
    </row>
    <row r="48" spans="1:10" ht="15">
      <c r="A48" s="123"/>
      <c r="B48" s="123"/>
      <c r="C48" s="123"/>
      <c r="D48" s="123"/>
      <c r="E48" s="123"/>
      <c r="F48" s="123"/>
      <c r="G48" s="123"/>
      <c r="H48" s="123"/>
      <c r="I48" s="123"/>
      <c r="J48" s="123"/>
    </row>
    <row r="49" spans="1:10" ht="15">
      <c r="A49" s="122"/>
      <c r="B49" s="122"/>
      <c r="C49" s="122"/>
      <c r="D49" s="122"/>
      <c r="E49" s="122"/>
      <c r="F49" s="122"/>
      <c r="G49" s="122"/>
      <c r="H49" s="122"/>
      <c r="I49" s="122"/>
      <c r="J49" s="122"/>
    </row>
    <row r="50" spans="1:10" ht="15">
      <c r="A50" s="118"/>
      <c r="B50" s="118"/>
      <c r="C50" s="118"/>
      <c r="D50" s="118"/>
      <c r="E50" s="118"/>
      <c r="F50" s="118"/>
      <c r="G50" s="118"/>
      <c r="H50" s="118"/>
      <c r="I50" s="118"/>
      <c r="J50" s="118"/>
    </row>
  </sheetData>
  <sheetProtection selectLockedCells="1" selectUnlockedCells="1"/>
  <mergeCells count="13">
    <mergeCell ref="A50:J50"/>
    <mergeCell ref="B23:C23"/>
    <mergeCell ref="A1:J1"/>
    <mergeCell ref="A46:J46"/>
    <mergeCell ref="A47:J47"/>
    <mergeCell ref="A48:J48"/>
    <mergeCell ref="A49:J49"/>
    <mergeCell ref="B2:F2"/>
    <mergeCell ref="B3:C3"/>
    <mergeCell ref="B5:C5"/>
    <mergeCell ref="B19:C19"/>
    <mergeCell ref="B20:C20"/>
    <mergeCell ref="B21:C21"/>
  </mergeCells>
  <dataValidations count="1">
    <dataValidation type="list" allowBlank="1" showInputMessage="1" showErrorMessage="1" promptTitle="found on the IWO" prompt="CCPA limit found on the Income Withhodling Order&#10;" errorTitle="not an acceptable limit" error="CCPA limits on Indiana cases should be 50, 55, 60, or 65 percent" sqref="B7:B16">
      <formula1>$E$19:$E$22</formula1>
    </dataValidation>
  </dataValidations>
  <printOptions/>
  <pageMargins left="0.25" right="0.2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J28"/>
  <sheetViews>
    <sheetView showGridLines="0" zoomScalePageLayoutView="0" workbookViewId="0" topLeftCell="A1">
      <selection activeCell="A4" sqref="A4"/>
    </sheetView>
  </sheetViews>
  <sheetFormatPr defaultColWidth="9.140625" defaultRowHeight="15"/>
  <cols>
    <col min="1" max="1" width="42.421875" style="45" customWidth="1"/>
    <col min="2" max="2" width="8.00390625" style="45" customWidth="1"/>
    <col min="3" max="3" width="12.8515625" style="45" customWidth="1"/>
    <col min="4" max="4" width="9.140625" style="50" hidden="1" customWidth="1"/>
    <col min="5" max="5" width="11.7109375" style="50" hidden="1" customWidth="1"/>
    <col min="6" max="6" width="11.7109375" style="45" customWidth="1"/>
    <col min="7" max="7" width="9.140625" style="50" hidden="1" customWidth="1"/>
    <col min="8" max="8" width="10.00390625" style="50" hidden="1" customWidth="1"/>
    <col min="9" max="9" width="10.00390625" style="45" customWidth="1"/>
    <col min="10" max="10" width="11.8515625" style="45" customWidth="1"/>
    <col min="11" max="16384" width="9.140625" style="45" customWidth="1"/>
  </cols>
  <sheetData>
    <row r="1" spans="1:10" ht="15">
      <c r="A1" s="69" t="s">
        <v>24</v>
      </c>
      <c r="B1" s="132" t="s">
        <v>27</v>
      </c>
      <c r="C1" s="132"/>
      <c r="D1" s="132"/>
      <c r="E1" s="132"/>
      <c r="F1" s="132"/>
      <c r="G1" s="24"/>
      <c r="H1" s="24"/>
      <c r="I1" s="67" t="s">
        <v>7</v>
      </c>
      <c r="J1" s="73">
        <v>1234567</v>
      </c>
    </row>
    <row r="2" spans="1:10" ht="15">
      <c r="A2" s="69" t="s">
        <v>8</v>
      </c>
      <c r="B2" s="108">
        <v>500</v>
      </c>
      <c r="C2" s="109"/>
      <c r="D2" s="6" t="s">
        <v>23</v>
      </c>
      <c r="E2" s="7" t="s">
        <v>23</v>
      </c>
      <c r="F2" s="8"/>
      <c r="G2" s="9" t="s">
        <v>23</v>
      </c>
      <c r="H2" s="9" t="s">
        <v>23</v>
      </c>
      <c r="I2" s="10"/>
      <c r="J2" s="11"/>
    </row>
    <row r="3" spans="1:10" ht="15">
      <c r="A3" s="69" t="s">
        <v>10</v>
      </c>
      <c r="B3" s="47"/>
      <c r="C3" s="47"/>
      <c r="D3" s="12"/>
      <c r="E3" s="13"/>
      <c r="F3" s="14"/>
      <c r="G3" s="15"/>
      <c r="H3" s="15"/>
      <c r="I3" s="16"/>
      <c r="J3" s="17"/>
    </row>
    <row r="4" spans="1:10" ht="15">
      <c r="A4" s="69" t="s">
        <v>46</v>
      </c>
      <c r="B4" s="110"/>
      <c r="C4" s="111"/>
      <c r="D4" s="18"/>
      <c r="E4" s="19"/>
      <c r="F4" s="20"/>
      <c r="G4" s="21"/>
      <c r="H4" s="21"/>
      <c r="I4" s="22"/>
      <c r="J4" s="23"/>
    </row>
    <row r="5" spans="1:10" s="48" customFormat="1" ht="60">
      <c r="A5" s="1" t="s">
        <v>47</v>
      </c>
      <c r="B5" s="2" t="s">
        <v>0</v>
      </c>
      <c r="C5" s="2" t="s">
        <v>29</v>
      </c>
      <c r="D5" s="3" t="s">
        <v>3</v>
      </c>
      <c r="E5" s="3" t="s">
        <v>6</v>
      </c>
      <c r="F5" s="4" t="s">
        <v>30</v>
      </c>
      <c r="G5" s="3" t="s">
        <v>4</v>
      </c>
      <c r="H5" s="3" t="s">
        <v>5</v>
      </c>
      <c r="I5" s="4" t="s">
        <v>21</v>
      </c>
      <c r="J5" s="5" t="s">
        <v>31</v>
      </c>
    </row>
    <row r="6" spans="1:10" ht="15">
      <c r="A6" s="74">
        <v>1234567</v>
      </c>
      <c r="B6" s="75">
        <v>0.55</v>
      </c>
      <c r="C6" s="76">
        <v>150</v>
      </c>
      <c r="D6" s="77">
        <f aca="true" t="shared" si="0" ref="D6:D15">IF($C$16=0,"",C6/$C$16)</f>
        <v>0.5</v>
      </c>
      <c r="E6" s="76">
        <f aca="true" t="shared" si="1" ref="E6:E15">IF(D6="","",IF($C$16&gt;=$B$22,$B$22*D6,C6))</f>
        <v>147</v>
      </c>
      <c r="F6" s="76">
        <v>50</v>
      </c>
      <c r="G6" s="26">
        <f>IF($F$16=0,"",F6/$F$16)</f>
        <v>0.3125</v>
      </c>
      <c r="H6" s="30">
        <f>IF($E$17&gt;0,IF($F$16&gt;$E$17,$E$17*G6,F6),0)</f>
        <v>0</v>
      </c>
      <c r="I6" s="31">
        <f>SUM(C6,F6)</f>
        <v>200</v>
      </c>
      <c r="J6" s="32">
        <f>SUM(E6,H6)</f>
        <v>147</v>
      </c>
    </row>
    <row r="7" spans="1:10" ht="15">
      <c r="A7" s="74">
        <v>7654321</v>
      </c>
      <c r="B7" s="75">
        <v>0.6</v>
      </c>
      <c r="C7" s="76">
        <v>150</v>
      </c>
      <c r="D7" s="77">
        <f t="shared" si="0"/>
        <v>0.5</v>
      </c>
      <c r="E7" s="76">
        <f t="shared" si="1"/>
        <v>147</v>
      </c>
      <c r="F7" s="76">
        <v>75</v>
      </c>
      <c r="G7" s="26">
        <f aca="true" t="shared" si="2" ref="G7:G15">IF($F$16=0,"",F7/$F$16)</f>
        <v>0.46875</v>
      </c>
      <c r="H7" s="30">
        <f aca="true" t="shared" si="3" ref="H7:H15">IF($E$17&gt;0,IF($F$16&gt;$E$17,$E$17*G7,F7),0)</f>
        <v>0</v>
      </c>
      <c r="I7" s="31">
        <f aca="true" t="shared" si="4" ref="I7:I15">SUM(C7,F7)</f>
        <v>225</v>
      </c>
      <c r="J7" s="32">
        <f aca="true" t="shared" si="5" ref="J7:J15">SUM(E7,H7)</f>
        <v>147</v>
      </c>
    </row>
    <row r="8" spans="1:10" ht="15">
      <c r="A8" s="78">
        <v>98760000</v>
      </c>
      <c r="B8" s="75">
        <v>0.5</v>
      </c>
      <c r="C8" s="76">
        <v>0</v>
      </c>
      <c r="D8" s="77">
        <f t="shared" si="0"/>
        <v>0</v>
      </c>
      <c r="E8" s="76">
        <f t="shared" si="1"/>
        <v>0</v>
      </c>
      <c r="F8" s="76">
        <v>35</v>
      </c>
      <c r="G8" s="26">
        <f t="shared" si="2"/>
        <v>0.21875</v>
      </c>
      <c r="H8" s="30">
        <f t="shared" si="3"/>
        <v>0</v>
      </c>
      <c r="I8" s="31">
        <f t="shared" si="4"/>
        <v>35</v>
      </c>
      <c r="J8" s="32">
        <f t="shared" si="5"/>
        <v>0</v>
      </c>
    </row>
    <row r="9" spans="1:10" ht="15">
      <c r="A9" s="74" t="s">
        <v>14</v>
      </c>
      <c r="B9" s="75"/>
      <c r="C9" s="76"/>
      <c r="D9" s="77">
        <f t="shared" si="0"/>
        <v>0</v>
      </c>
      <c r="E9" s="76">
        <f t="shared" si="1"/>
        <v>0</v>
      </c>
      <c r="F9" s="76"/>
      <c r="G9" s="26">
        <f t="shared" si="2"/>
        <v>0</v>
      </c>
      <c r="H9" s="30">
        <f t="shared" si="3"/>
        <v>0</v>
      </c>
      <c r="I9" s="31">
        <f t="shared" si="4"/>
        <v>0</v>
      </c>
      <c r="J9" s="32">
        <f t="shared" si="5"/>
        <v>0</v>
      </c>
    </row>
    <row r="10" spans="1:10" ht="15">
      <c r="A10" s="74" t="s">
        <v>15</v>
      </c>
      <c r="B10" s="75"/>
      <c r="C10" s="76"/>
      <c r="D10" s="77">
        <f t="shared" si="0"/>
        <v>0</v>
      </c>
      <c r="E10" s="76">
        <f t="shared" si="1"/>
        <v>0</v>
      </c>
      <c r="F10" s="76"/>
      <c r="G10" s="26">
        <f t="shared" si="2"/>
        <v>0</v>
      </c>
      <c r="H10" s="30">
        <f t="shared" si="3"/>
        <v>0</v>
      </c>
      <c r="I10" s="31">
        <f t="shared" si="4"/>
        <v>0</v>
      </c>
      <c r="J10" s="32">
        <f t="shared" si="5"/>
        <v>0</v>
      </c>
    </row>
    <row r="11" spans="1:10" ht="15">
      <c r="A11" s="74" t="s">
        <v>16</v>
      </c>
      <c r="B11" s="75"/>
      <c r="C11" s="76"/>
      <c r="D11" s="77">
        <f t="shared" si="0"/>
        <v>0</v>
      </c>
      <c r="E11" s="76">
        <f t="shared" si="1"/>
        <v>0</v>
      </c>
      <c r="F11" s="76"/>
      <c r="G11" s="26">
        <f t="shared" si="2"/>
        <v>0</v>
      </c>
      <c r="H11" s="30">
        <f t="shared" si="3"/>
        <v>0</v>
      </c>
      <c r="I11" s="31">
        <f t="shared" si="4"/>
        <v>0</v>
      </c>
      <c r="J11" s="32">
        <f t="shared" si="5"/>
        <v>0</v>
      </c>
    </row>
    <row r="12" spans="1:10" ht="15">
      <c r="A12" s="74" t="s">
        <v>17</v>
      </c>
      <c r="B12" s="75"/>
      <c r="C12" s="76"/>
      <c r="D12" s="77">
        <f t="shared" si="0"/>
        <v>0</v>
      </c>
      <c r="E12" s="76">
        <f t="shared" si="1"/>
        <v>0</v>
      </c>
      <c r="F12" s="76"/>
      <c r="G12" s="26">
        <f t="shared" si="2"/>
        <v>0</v>
      </c>
      <c r="H12" s="30">
        <f t="shared" si="3"/>
        <v>0</v>
      </c>
      <c r="I12" s="31">
        <f t="shared" si="4"/>
        <v>0</v>
      </c>
      <c r="J12" s="32">
        <f t="shared" si="5"/>
        <v>0</v>
      </c>
    </row>
    <row r="13" spans="1:10" ht="15">
      <c r="A13" s="74" t="s">
        <v>18</v>
      </c>
      <c r="B13" s="75"/>
      <c r="C13" s="76"/>
      <c r="D13" s="77">
        <f t="shared" si="0"/>
        <v>0</v>
      </c>
      <c r="E13" s="76">
        <f t="shared" si="1"/>
        <v>0</v>
      </c>
      <c r="F13" s="76"/>
      <c r="G13" s="26">
        <f t="shared" si="2"/>
        <v>0</v>
      </c>
      <c r="H13" s="30">
        <f t="shared" si="3"/>
        <v>0</v>
      </c>
      <c r="I13" s="31">
        <f t="shared" si="4"/>
        <v>0</v>
      </c>
      <c r="J13" s="32">
        <f t="shared" si="5"/>
        <v>0</v>
      </c>
    </row>
    <row r="14" spans="1:10" ht="15">
      <c r="A14" s="74" t="s">
        <v>19</v>
      </c>
      <c r="B14" s="75"/>
      <c r="C14" s="76"/>
      <c r="D14" s="77">
        <f t="shared" si="0"/>
        <v>0</v>
      </c>
      <c r="E14" s="76">
        <f t="shared" si="1"/>
        <v>0</v>
      </c>
      <c r="F14" s="76"/>
      <c r="G14" s="26">
        <f t="shared" si="2"/>
        <v>0</v>
      </c>
      <c r="H14" s="30">
        <f t="shared" si="3"/>
        <v>0</v>
      </c>
      <c r="I14" s="31">
        <f t="shared" si="4"/>
        <v>0</v>
      </c>
      <c r="J14" s="32">
        <f t="shared" si="5"/>
        <v>0</v>
      </c>
    </row>
    <row r="15" spans="1:10" ht="15">
      <c r="A15" s="74" t="s">
        <v>20</v>
      </c>
      <c r="B15" s="75"/>
      <c r="C15" s="76"/>
      <c r="D15" s="77">
        <f t="shared" si="0"/>
        <v>0</v>
      </c>
      <c r="E15" s="76">
        <f t="shared" si="1"/>
        <v>0</v>
      </c>
      <c r="F15" s="76"/>
      <c r="G15" s="26">
        <f t="shared" si="2"/>
        <v>0</v>
      </c>
      <c r="H15" s="30">
        <f t="shared" si="3"/>
        <v>0</v>
      </c>
      <c r="I15" s="31">
        <f t="shared" si="4"/>
        <v>0</v>
      </c>
      <c r="J15" s="32">
        <f t="shared" si="5"/>
        <v>0</v>
      </c>
    </row>
    <row r="16" spans="1:10" ht="21">
      <c r="A16" s="35" t="s">
        <v>2</v>
      </c>
      <c r="B16" s="35"/>
      <c r="C16" s="33">
        <f aca="true" t="shared" si="6" ref="C16:H16">SUM(C6:C15)</f>
        <v>300</v>
      </c>
      <c r="D16" s="26">
        <f t="shared" si="6"/>
        <v>1</v>
      </c>
      <c r="E16" s="27">
        <f t="shared" si="6"/>
        <v>294</v>
      </c>
      <c r="F16" s="33">
        <f t="shared" si="6"/>
        <v>160</v>
      </c>
      <c r="G16" s="26">
        <f t="shared" si="6"/>
        <v>1</v>
      </c>
      <c r="H16" s="27">
        <f t="shared" si="6"/>
        <v>0</v>
      </c>
      <c r="I16" s="33">
        <f>SUM(C16,F16)</f>
        <v>460</v>
      </c>
      <c r="J16" s="34">
        <f>SUM(E16,H16)</f>
        <v>294</v>
      </c>
    </row>
    <row r="17" spans="1:10" ht="15" hidden="1">
      <c r="A17" s="36" t="s">
        <v>1</v>
      </c>
      <c r="B17" s="36"/>
      <c r="C17" s="36"/>
      <c r="D17" s="24"/>
      <c r="E17" s="28">
        <f>B22-E16</f>
        <v>0</v>
      </c>
      <c r="F17" s="25"/>
      <c r="G17" s="24"/>
      <c r="H17" s="24"/>
      <c r="I17" s="25"/>
      <c r="J17" s="25"/>
    </row>
    <row r="18" spans="1:10" ht="15">
      <c r="A18" s="68" t="s">
        <v>9</v>
      </c>
      <c r="B18" s="133">
        <f>IF(B4&gt;0,B4*0.77,B2)</f>
        <v>500</v>
      </c>
      <c r="C18" s="133"/>
      <c r="D18" s="15"/>
      <c r="E18" s="29">
        <v>0.5</v>
      </c>
      <c r="F18" s="37"/>
      <c r="G18" s="15"/>
      <c r="H18" s="15"/>
      <c r="I18" s="37"/>
      <c r="J18" s="37"/>
    </row>
    <row r="19" spans="1:10" ht="15">
      <c r="A19" s="69" t="s">
        <v>33</v>
      </c>
      <c r="B19" s="134">
        <f>IF(SUM(B6:B15)&gt;0,MAX(B6:B15),0.55)</f>
        <v>0.6</v>
      </c>
      <c r="C19" s="134"/>
      <c r="D19" s="15"/>
      <c r="E19" s="29">
        <v>0.55</v>
      </c>
      <c r="F19" s="37"/>
      <c r="G19" s="15"/>
      <c r="H19" s="15"/>
      <c r="I19" s="37"/>
      <c r="J19" s="37"/>
    </row>
    <row r="20" spans="1:10" ht="15">
      <c r="A20" s="69" t="s">
        <v>32</v>
      </c>
      <c r="B20" s="124">
        <f>B18*B19</f>
        <v>300</v>
      </c>
      <c r="C20" s="124"/>
      <c r="D20" s="15"/>
      <c r="E20" s="29">
        <v>0.6</v>
      </c>
      <c r="F20" s="37"/>
      <c r="G20" s="15"/>
      <c r="H20" s="15"/>
      <c r="I20" s="37"/>
      <c r="J20" s="37"/>
    </row>
    <row r="21" spans="1:10" ht="15">
      <c r="A21" s="71" t="s">
        <v>34</v>
      </c>
      <c r="B21" s="73">
        <v>3</v>
      </c>
      <c r="C21" s="38">
        <f>B21*2</f>
        <v>6</v>
      </c>
      <c r="D21" s="15"/>
      <c r="E21" s="29">
        <v>0.65</v>
      </c>
      <c r="F21" s="37"/>
      <c r="G21" s="15"/>
      <c r="H21" s="15"/>
      <c r="I21" s="37"/>
      <c r="J21" s="37"/>
    </row>
    <row r="22" spans="1:10" ht="21.75" thickBot="1">
      <c r="A22" s="70" t="s">
        <v>35</v>
      </c>
      <c r="B22" s="128">
        <f>IF((I16+C21)&lt;B20,I16+C21,B20-C21)</f>
        <v>294</v>
      </c>
      <c r="C22" s="120"/>
      <c r="D22" s="15"/>
      <c r="E22" s="29">
        <v>1</v>
      </c>
      <c r="F22" s="37"/>
      <c r="G22" s="15"/>
      <c r="H22" s="15"/>
      <c r="I22" s="37"/>
      <c r="J22" s="37"/>
    </row>
    <row r="23" spans="1:10" ht="15">
      <c r="A23" s="37"/>
      <c r="B23" s="37"/>
      <c r="C23" s="39"/>
      <c r="D23" s="15"/>
      <c r="E23" s="15"/>
      <c r="F23" s="37"/>
      <c r="G23" s="15"/>
      <c r="H23" s="15"/>
      <c r="I23" s="37"/>
      <c r="J23" s="37"/>
    </row>
    <row r="24" spans="1:10" ht="30" customHeight="1">
      <c r="A24" s="129" t="s">
        <v>42</v>
      </c>
      <c r="B24" s="129"/>
      <c r="C24" s="129"/>
      <c r="D24" s="129"/>
      <c r="E24" s="129"/>
      <c r="F24" s="129"/>
      <c r="G24" s="129"/>
      <c r="H24" s="129"/>
      <c r="I24" s="129"/>
      <c r="J24" s="129"/>
    </row>
    <row r="25" spans="1:10" ht="33" customHeight="1">
      <c r="A25" s="129" t="s">
        <v>43</v>
      </c>
      <c r="B25" s="129"/>
      <c r="C25" s="129"/>
      <c r="D25" s="129"/>
      <c r="E25" s="129"/>
      <c r="F25" s="129"/>
      <c r="G25" s="129"/>
      <c r="H25" s="129"/>
      <c r="I25" s="129"/>
      <c r="J25" s="129"/>
    </row>
    <row r="26" spans="1:10" ht="15">
      <c r="A26" s="130" t="s">
        <v>44</v>
      </c>
      <c r="B26" s="130"/>
      <c r="C26" s="130"/>
      <c r="D26" s="130"/>
      <c r="E26" s="130"/>
      <c r="F26" s="130"/>
      <c r="G26" s="130"/>
      <c r="H26" s="130"/>
      <c r="I26" s="130"/>
      <c r="J26" s="130"/>
    </row>
    <row r="27" spans="1:10" ht="30" customHeight="1">
      <c r="A27" s="125" t="s">
        <v>41</v>
      </c>
      <c r="B27" s="126"/>
      <c r="C27" s="126"/>
      <c r="D27" s="126"/>
      <c r="E27" s="126"/>
      <c r="F27" s="126"/>
      <c r="G27" s="126"/>
      <c r="H27" s="126"/>
      <c r="I27" s="126"/>
      <c r="J27" s="127"/>
    </row>
    <row r="28" spans="1:10" ht="30" customHeight="1">
      <c r="A28" s="131" t="s">
        <v>22</v>
      </c>
      <c r="B28" s="131"/>
      <c r="C28" s="131"/>
      <c r="D28" s="131"/>
      <c r="E28" s="131"/>
      <c r="F28" s="131"/>
      <c r="G28" s="131"/>
      <c r="H28" s="131"/>
      <c r="I28" s="131"/>
      <c r="J28" s="131"/>
    </row>
  </sheetData>
  <sheetProtection selectLockedCells="1"/>
  <mergeCells count="12">
    <mergeCell ref="A28:J28"/>
    <mergeCell ref="B1:F1"/>
    <mergeCell ref="B2:C2"/>
    <mergeCell ref="B4:C4"/>
    <mergeCell ref="B18:C18"/>
    <mergeCell ref="B19:C19"/>
    <mergeCell ref="B20:C20"/>
    <mergeCell ref="A27:J27"/>
    <mergeCell ref="B22:C22"/>
    <mergeCell ref="A24:J24"/>
    <mergeCell ref="A25:J25"/>
    <mergeCell ref="A26:J26"/>
  </mergeCells>
  <dataValidations count="1">
    <dataValidation type="list" allowBlank="1" showInputMessage="1" showErrorMessage="1" promptTitle="found on the IWO" prompt="CCPA limit found on the Income Withhodling Order&#10;" errorTitle="not an acceptable limit" error="CCPA limits on Indiana cases should be 50, 55, 60, or 65 percent" sqref="B6:B15">
      <formula1>$E$18:$E$21</formula1>
    </dataValidation>
  </dataValidations>
  <printOptions/>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29"/>
  <sheetViews>
    <sheetView showGridLines="0" showRowColHeaders="0" tabSelected="1" zoomScalePageLayoutView="0" workbookViewId="0" topLeftCell="A1">
      <selection activeCell="B2" sqref="B2:F2"/>
    </sheetView>
  </sheetViews>
  <sheetFormatPr defaultColWidth="8.8515625" defaultRowHeight="15"/>
  <cols>
    <col min="1" max="1" width="42.8515625" style="97" customWidth="1"/>
    <col min="2" max="2" width="8.00390625" style="97" customWidth="1"/>
    <col min="3" max="3" width="12.8515625" style="97" customWidth="1"/>
    <col min="4" max="4" width="9.140625" style="50" hidden="1" customWidth="1"/>
    <col min="5" max="5" width="11.7109375" style="50" hidden="1" customWidth="1"/>
    <col min="6" max="6" width="11.7109375" style="97" customWidth="1"/>
    <col min="7" max="7" width="9.140625" style="50" hidden="1" customWidth="1"/>
    <col min="8" max="8" width="10.00390625" style="50" hidden="1" customWidth="1"/>
    <col min="9" max="9" width="12.57421875" style="97" customWidth="1"/>
    <col min="10" max="10" width="16.140625" style="97" customWidth="1"/>
    <col min="11" max="16384" width="8.8515625" style="97" customWidth="1"/>
  </cols>
  <sheetData>
    <row r="1" spans="4:8" s="98" customFormat="1" ht="76.5" customHeight="1">
      <c r="D1" s="50"/>
      <c r="E1" s="50"/>
      <c r="G1" s="50"/>
      <c r="H1" s="50"/>
    </row>
    <row r="2" spans="1:10" ht="15">
      <c r="A2" s="69" t="s">
        <v>24</v>
      </c>
      <c r="B2" s="139"/>
      <c r="C2" s="139"/>
      <c r="D2" s="139"/>
      <c r="E2" s="139"/>
      <c r="F2" s="139"/>
      <c r="G2" s="24"/>
      <c r="H2" s="24"/>
      <c r="I2" s="67" t="s">
        <v>7</v>
      </c>
      <c r="J2" s="79"/>
    </row>
    <row r="3" spans="1:10" ht="15">
      <c r="A3" s="69" t="s">
        <v>8</v>
      </c>
      <c r="B3" s="142"/>
      <c r="C3" s="143"/>
      <c r="D3" s="6" t="s">
        <v>23</v>
      </c>
      <c r="E3" s="7" t="s">
        <v>23</v>
      </c>
      <c r="F3" s="8"/>
      <c r="G3" s="9" t="s">
        <v>23</v>
      </c>
      <c r="H3" s="9" t="s">
        <v>23</v>
      </c>
      <c r="I3" s="10"/>
      <c r="J3" s="11"/>
    </row>
    <row r="4" spans="1:10" ht="15">
      <c r="A4" s="69"/>
      <c r="B4" s="47"/>
      <c r="C4" s="47"/>
      <c r="D4" s="12"/>
      <c r="E4" s="13"/>
      <c r="F4" s="14"/>
      <c r="G4" s="15"/>
      <c r="H4" s="15"/>
      <c r="I4" s="16"/>
      <c r="J4" s="17"/>
    </row>
    <row r="5" spans="1:10" ht="15" hidden="1">
      <c r="A5" s="69"/>
      <c r="B5" s="140"/>
      <c r="C5" s="141"/>
      <c r="D5" s="18"/>
      <c r="E5" s="19"/>
      <c r="F5" s="20"/>
      <c r="G5" s="21"/>
      <c r="H5" s="21"/>
      <c r="I5" s="22"/>
      <c r="J5" s="23"/>
    </row>
    <row r="6" spans="1:10" s="48" customFormat="1" ht="60">
      <c r="A6" s="1" t="s">
        <v>55</v>
      </c>
      <c r="B6" s="63" t="s">
        <v>0</v>
      </c>
      <c r="C6" s="63" t="s">
        <v>29</v>
      </c>
      <c r="D6" s="64" t="s">
        <v>3</v>
      </c>
      <c r="E6" s="64" t="s">
        <v>6</v>
      </c>
      <c r="F6" s="63" t="s">
        <v>30</v>
      </c>
      <c r="G6" s="95" t="s">
        <v>4</v>
      </c>
      <c r="H6" s="95" t="s">
        <v>5</v>
      </c>
      <c r="I6" s="63" t="s">
        <v>21</v>
      </c>
      <c r="J6" s="62" t="s">
        <v>40</v>
      </c>
    </row>
    <row r="7" spans="1:10" ht="15">
      <c r="A7" s="80" t="s">
        <v>11</v>
      </c>
      <c r="B7" s="81"/>
      <c r="C7" s="82"/>
      <c r="D7" s="83">
        <f>IF($C$17=0,"",C7/$C$17)</f>
      </c>
      <c r="E7" s="82">
        <f>IF(D7="","",IF($C$17&gt;=$B$23,$B$23*D7,C7))</f>
      </c>
      <c r="F7" s="82"/>
      <c r="G7" s="26">
        <f>IF($F$17=0,"",F7/$F$17)</f>
      </c>
      <c r="H7" s="30">
        <f>IF($E$18&gt;0,IF($F$17&gt;$E$18,$E$18*G7,F7),0)</f>
        <v>0</v>
      </c>
      <c r="I7" s="31">
        <f>SUM(C7,F7)</f>
        <v>0</v>
      </c>
      <c r="J7" s="32">
        <f>SUM(E7,H7)</f>
        <v>0</v>
      </c>
    </row>
    <row r="8" spans="1:10" ht="15">
      <c r="A8" s="80" t="s">
        <v>12</v>
      </c>
      <c r="B8" s="81"/>
      <c r="C8" s="82"/>
      <c r="D8" s="83">
        <f>IF($C$17=0,"",C8/$C$17)</f>
      </c>
      <c r="E8" s="82">
        <f>IF(D8="","",IF($C$17&gt;=$B$23,$B$23*D8,C8))</f>
      </c>
      <c r="F8" s="82"/>
      <c r="G8" s="26">
        <f aca="true" t="shared" si="0" ref="G8:G16">IF($F$17=0,"",F8/$F$17)</f>
      </c>
      <c r="H8" s="30">
        <f aca="true" t="shared" si="1" ref="H8:H16">IF($E$18&gt;0,IF($F$17&gt;$E$18,$E$18*G8,F8),0)</f>
        <v>0</v>
      </c>
      <c r="I8" s="31">
        <f aca="true" t="shared" si="2" ref="I8:I16">SUM(C8,F8)</f>
        <v>0</v>
      </c>
      <c r="J8" s="32">
        <f aca="true" t="shared" si="3" ref="J8:J16">SUM(E8,H8)</f>
        <v>0</v>
      </c>
    </row>
    <row r="9" spans="1:10" ht="15">
      <c r="A9" s="80" t="s">
        <v>13</v>
      </c>
      <c r="B9" s="81"/>
      <c r="C9" s="82"/>
      <c r="D9" s="83">
        <f>IF($C$17=0,"",C9/$C$17)</f>
      </c>
      <c r="E9" s="82">
        <f>IF(D9="","",IF($C$17&gt;=$B$23,$B$23*D9,C9))</f>
      </c>
      <c r="F9" s="82"/>
      <c r="G9" s="26">
        <f t="shared" si="0"/>
      </c>
      <c r="H9" s="30">
        <f t="shared" si="1"/>
        <v>0</v>
      </c>
      <c r="I9" s="31">
        <f t="shared" si="2"/>
        <v>0</v>
      </c>
      <c r="J9" s="32">
        <f t="shared" si="3"/>
        <v>0</v>
      </c>
    </row>
    <row r="10" spans="1:10" ht="15">
      <c r="A10" s="80" t="s">
        <v>14</v>
      </c>
      <c r="B10" s="81"/>
      <c r="C10" s="82"/>
      <c r="D10" s="83">
        <f aca="true" t="shared" si="4" ref="D10:D16">IF($C$17=0,"",C10/$C$17)</f>
      </c>
      <c r="E10" s="82">
        <f aca="true" t="shared" si="5" ref="E10:E16">IF(D10="","",IF($C$17&gt;=$B$23,$B$23*D10,C10))</f>
      </c>
      <c r="F10" s="82"/>
      <c r="G10" s="26">
        <f t="shared" si="0"/>
      </c>
      <c r="H10" s="30">
        <f t="shared" si="1"/>
        <v>0</v>
      </c>
      <c r="I10" s="31">
        <f t="shared" si="2"/>
        <v>0</v>
      </c>
      <c r="J10" s="32">
        <f t="shared" si="3"/>
        <v>0</v>
      </c>
    </row>
    <row r="11" spans="1:10" ht="15">
      <c r="A11" s="80" t="s">
        <v>15</v>
      </c>
      <c r="B11" s="81"/>
      <c r="C11" s="82"/>
      <c r="D11" s="83">
        <f t="shared" si="4"/>
      </c>
      <c r="E11" s="82">
        <f t="shared" si="5"/>
      </c>
      <c r="F11" s="82"/>
      <c r="G11" s="26">
        <f t="shared" si="0"/>
      </c>
      <c r="H11" s="30">
        <f t="shared" si="1"/>
        <v>0</v>
      </c>
      <c r="I11" s="31">
        <f t="shared" si="2"/>
        <v>0</v>
      </c>
      <c r="J11" s="32">
        <f t="shared" si="3"/>
        <v>0</v>
      </c>
    </row>
    <row r="12" spans="1:10" ht="15">
      <c r="A12" s="80" t="s">
        <v>16</v>
      </c>
      <c r="B12" s="81"/>
      <c r="C12" s="82"/>
      <c r="D12" s="83">
        <f t="shared" si="4"/>
      </c>
      <c r="E12" s="82">
        <f t="shared" si="5"/>
      </c>
      <c r="F12" s="82"/>
      <c r="G12" s="26">
        <f t="shared" si="0"/>
      </c>
      <c r="H12" s="30">
        <f t="shared" si="1"/>
        <v>0</v>
      </c>
      <c r="I12" s="31">
        <f t="shared" si="2"/>
        <v>0</v>
      </c>
      <c r="J12" s="32">
        <f t="shared" si="3"/>
        <v>0</v>
      </c>
    </row>
    <row r="13" spans="1:10" ht="15">
      <c r="A13" s="80" t="s">
        <v>17</v>
      </c>
      <c r="B13" s="81"/>
      <c r="C13" s="82"/>
      <c r="D13" s="83">
        <f t="shared" si="4"/>
      </c>
      <c r="E13" s="82">
        <f t="shared" si="5"/>
      </c>
      <c r="F13" s="82"/>
      <c r="G13" s="26">
        <f t="shared" si="0"/>
      </c>
      <c r="H13" s="30">
        <f t="shared" si="1"/>
        <v>0</v>
      </c>
      <c r="I13" s="31">
        <f t="shared" si="2"/>
        <v>0</v>
      </c>
      <c r="J13" s="32">
        <f t="shared" si="3"/>
        <v>0</v>
      </c>
    </row>
    <row r="14" spans="1:10" ht="15">
      <c r="A14" s="80" t="s">
        <v>18</v>
      </c>
      <c r="B14" s="81"/>
      <c r="C14" s="82"/>
      <c r="D14" s="83">
        <f t="shared" si="4"/>
      </c>
      <c r="E14" s="82">
        <f t="shared" si="5"/>
      </c>
      <c r="F14" s="82"/>
      <c r="G14" s="26">
        <f t="shared" si="0"/>
      </c>
      <c r="H14" s="30">
        <f t="shared" si="1"/>
        <v>0</v>
      </c>
      <c r="I14" s="31">
        <f t="shared" si="2"/>
        <v>0</v>
      </c>
      <c r="J14" s="32">
        <f t="shared" si="3"/>
        <v>0</v>
      </c>
    </row>
    <row r="15" spans="1:10" ht="15">
      <c r="A15" s="80" t="s">
        <v>19</v>
      </c>
      <c r="B15" s="81"/>
      <c r="C15" s="82"/>
      <c r="D15" s="83">
        <f t="shared" si="4"/>
      </c>
      <c r="E15" s="82">
        <f t="shared" si="5"/>
      </c>
      <c r="F15" s="82"/>
      <c r="G15" s="26">
        <f t="shared" si="0"/>
      </c>
      <c r="H15" s="30">
        <f t="shared" si="1"/>
        <v>0</v>
      </c>
      <c r="I15" s="31">
        <f t="shared" si="2"/>
        <v>0</v>
      </c>
      <c r="J15" s="32">
        <f t="shared" si="3"/>
        <v>0</v>
      </c>
    </row>
    <row r="16" spans="1:10" ht="15">
      <c r="A16" s="80" t="s">
        <v>20</v>
      </c>
      <c r="B16" s="81"/>
      <c r="C16" s="82"/>
      <c r="D16" s="83">
        <f t="shared" si="4"/>
      </c>
      <c r="E16" s="82">
        <f t="shared" si="5"/>
      </c>
      <c r="F16" s="82"/>
      <c r="G16" s="26">
        <f t="shared" si="0"/>
      </c>
      <c r="H16" s="30">
        <f t="shared" si="1"/>
        <v>0</v>
      </c>
      <c r="I16" s="31">
        <f t="shared" si="2"/>
        <v>0</v>
      </c>
      <c r="J16" s="32">
        <f t="shared" si="3"/>
        <v>0</v>
      </c>
    </row>
    <row r="17" spans="1:10" ht="18.75">
      <c r="A17" s="35" t="s">
        <v>2</v>
      </c>
      <c r="B17" s="35"/>
      <c r="C17" s="33">
        <f aca="true" t="shared" si="6" ref="C17:H17">SUM(C7:C16)</f>
        <v>0</v>
      </c>
      <c r="D17" s="26">
        <f t="shared" si="6"/>
        <v>0</v>
      </c>
      <c r="E17" s="27">
        <f t="shared" si="6"/>
        <v>0</v>
      </c>
      <c r="F17" s="33">
        <f t="shared" si="6"/>
        <v>0</v>
      </c>
      <c r="G17" s="26">
        <f t="shared" si="6"/>
        <v>0</v>
      </c>
      <c r="H17" s="27">
        <f t="shared" si="6"/>
        <v>0</v>
      </c>
      <c r="I17" s="33">
        <f>SUM(C17,F17)</f>
        <v>0</v>
      </c>
      <c r="J17" s="66">
        <f>SUM(E17,H17)</f>
        <v>0</v>
      </c>
    </row>
    <row r="18" spans="1:10" ht="15" hidden="1">
      <c r="A18" s="36" t="s">
        <v>1</v>
      </c>
      <c r="B18" s="36"/>
      <c r="C18" s="36"/>
      <c r="D18" s="24"/>
      <c r="E18" s="28">
        <f>B23-E17</f>
        <v>0</v>
      </c>
      <c r="F18" s="25"/>
      <c r="G18" s="24"/>
      <c r="H18" s="24"/>
      <c r="I18" s="25"/>
      <c r="J18" s="25"/>
    </row>
    <row r="19" spans="1:10" ht="15">
      <c r="A19" s="68" t="s">
        <v>9</v>
      </c>
      <c r="B19" s="133">
        <f>IF(B5&gt;0,B5,B3)</f>
        <v>0</v>
      </c>
      <c r="C19" s="133"/>
      <c r="D19" s="15"/>
      <c r="E19" s="29">
        <v>0.5</v>
      </c>
      <c r="F19" s="37"/>
      <c r="G19" s="15"/>
      <c r="H19" s="15"/>
      <c r="I19" s="37"/>
      <c r="J19" s="37"/>
    </row>
    <row r="20" spans="1:10" ht="15">
      <c r="A20" s="69" t="s">
        <v>37</v>
      </c>
      <c r="B20" s="134">
        <f>IF(SUM(B7:B16)&gt;0,MIN(B7:B16),0.5)</f>
        <v>0.5</v>
      </c>
      <c r="C20" s="134"/>
      <c r="D20" s="15"/>
      <c r="E20" s="29">
        <v>0.55</v>
      </c>
      <c r="F20" s="37"/>
      <c r="G20" s="15"/>
      <c r="H20" s="15"/>
      <c r="I20" s="37"/>
      <c r="J20" s="37"/>
    </row>
    <row r="21" spans="1:10" ht="15">
      <c r="A21" s="69" t="s">
        <v>32</v>
      </c>
      <c r="B21" s="124">
        <f>B19*B20</f>
        <v>0</v>
      </c>
      <c r="C21" s="124"/>
      <c r="D21" s="15"/>
      <c r="E21" s="29">
        <v>0.6</v>
      </c>
      <c r="F21" s="37"/>
      <c r="G21" s="15"/>
      <c r="H21" s="15"/>
      <c r="I21" s="37"/>
      <c r="J21" s="37"/>
    </row>
    <row r="22" spans="1:10" ht="15">
      <c r="A22" s="71" t="s">
        <v>50</v>
      </c>
      <c r="B22" s="79"/>
      <c r="C22" s="38">
        <f>B22*2</f>
        <v>0</v>
      </c>
      <c r="D22" s="15"/>
      <c r="E22" s="29">
        <v>0.65</v>
      </c>
      <c r="F22" s="37"/>
      <c r="G22" s="15"/>
      <c r="H22" s="15"/>
      <c r="I22" s="37"/>
      <c r="J22" s="37"/>
    </row>
    <row r="23" spans="1:10" ht="21.75" thickBot="1">
      <c r="A23" s="70" t="s">
        <v>35</v>
      </c>
      <c r="B23" s="128">
        <f>IF((I17+C22)&lt;B21,I17+C22,B21-C22)</f>
        <v>0</v>
      </c>
      <c r="C23" s="120"/>
      <c r="D23" s="15"/>
      <c r="E23" s="29">
        <v>1</v>
      </c>
      <c r="F23" s="37"/>
      <c r="G23" s="15"/>
      <c r="H23" s="15"/>
      <c r="I23" s="37"/>
      <c r="J23" s="37"/>
    </row>
    <row r="24" spans="1:10" ht="15">
      <c r="A24" s="37"/>
      <c r="B24" s="37"/>
      <c r="C24" s="39"/>
      <c r="D24" s="15"/>
      <c r="E24" s="15"/>
      <c r="F24" s="37"/>
      <c r="G24" s="15"/>
      <c r="H24" s="15"/>
      <c r="I24" s="37"/>
      <c r="J24" s="37"/>
    </row>
    <row r="25" spans="1:10" ht="30" customHeight="1">
      <c r="A25" s="135" t="s">
        <v>53</v>
      </c>
      <c r="B25" s="135"/>
      <c r="C25" s="135"/>
      <c r="D25" s="135"/>
      <c r="E25" s="135"/>
      <c r="F25" s="135"/>
      <c r="G25" s="135"/>
      <c r="H25" s="135"/>
      <c r="I25" s="135"/>
      <c r="J25" s="135"/>
    </row>
    <row r="26" spans="1:10" ht="15">
      <c r="A26" s="136" t="s">
        <v>52</v>
      </c>
      <c r="B26" s="136"/>
      <c r="C26" s="136"/>
      <c r="D26" s="136"/>
      <c r="E26" s="136"/>
      <c r="F26" s="136"/>
      <c r="G26" s="136"/>
      <c r="H26" s="136"/>
      <c r="I26" s="136"/>
      <c r="J26" s="136"/>
    </row>
    <row r="27" spans="1:10" ht="31.5" customHeight="1">
      <c r="A27" s="138" t="s">
        <v>54</v>
      </c>
      <c r="B27" s="138"/>
      <c r="C27" s="138"/>
      <c r="D27" s="138"/>
      <c r="E27" s="138"/>
      <c r="F27" s="138"/>
      <c r="G27" s="138"/>
      <c r="H27" s="138"/>
      <c r="I27" s="138"/>
      <c r="J27" s="138"/>
    </row>
    <row r="28" spans="1:10" ht="44.25" customHeight="1">
      <c r="A28" s="131" t="s">
        <v>56</v>
      </c>
      <c r="B28" s="131"/>
      <c r="C28" s="131"/>
      <c r="D28" s="131"/>
      <c r="E28" s="131"/>
      <c r="F28" s="131"/>
      <c r="G28" s="131"/>
      <c r="H28" s="131"/>
      <c r="I28" s="131"/>
      <c r="J28" s="131"/>
    </row>
    <row r="29" spans="1:10" ht="15">
      <c r="A29" s="137" t="s">
        <v>39</v>
      </c>
      <c r="B29" s="137"/>
      <c r="C29" s="137"/>
      <c r="D29" s="137"/>
      <c r="E29" s="137"/>
      <c r="F29" s="137"/>
      <c r="G29" s="137"/>
      <c r="H29" s="137"/>
      <c r="I29" s="137"/>
      <c r="J29" s="137"/>
    </row>
  </sheetData>
  <sheetProtection password="D8F6" sheet="1" objects="1" scenarios="1" selectLockedCells="1"/>
  <mergeCells count="12">
    <mergeCell ref="B2:F2"/>
    <mergeCell ref="B19:C19"/>
    <mergeCell ref="B5:C5"/>
    <mergeCell ref="B3:C3"/>
    <mergeCell ref="B20:C20"/>
    <mergeCell ref="B21:C21"/>
    <mergeCell ref="A25:J25"/>
    <mergeCell ref="A26:J26"/>
    <mergeCell ref="A28:J28"/>
    <mergeCell ref="B23:C23"/>
    <mergeCell ref="A29:J29"/>
    <mergeCell ref="A27:J27"/>
  </mergeCells>
  <dataValidations count="8">
    <dataValidation allowBlank="1" showInputMessage="1" showErrorMessage="1" promptTitle="Disposable Earnings" prompt="Disposable Earnings are earnings left after employee deductions required by law , i.e., federal, state, and local income taxes and FICA.  &#10;For independent contractors, use total compensation. " sqref="B3:C3"/>
    <dataValidation allowBlank="1" showInputMessage="1" showErrorMessage="1" promptTitle="ID" prompt="This field can be used for your company identification number for the employee.  This is not a required field." sqref="J2"/>
    <dataValidation allowBlank="1" showInputMessage="1" showErrorMessage="1" promptTitle="Case Number" prompt="The case number can be found on the first page of the IWO as Remittance Identifier." sqref="A7:A16"/>
    <dataValidation allowBlank="1" showInputMessage="1" showErrorMessage="1" promptTitle="Employee Name" prompt="Enter the name of the employee for which you will be withholding child support." sqref="B2:F2"/>
    <dataValidation allowBlank="1" showInputMessage="1" showErrorMessage="1" promptTitle="Charging a Withholding Fee?" prompt="If yes, enter the number of cases for which a fee is being charged; otherwise, enter &quot;0&quot;. " sqref="B22"/>
    <dataValidation allowBlank="1" showInputMessage="1" showErrorMessage="1" promptTitle="Current Support (CSUP)" prompt="The Current Support amount can be found on the first page of the Income Withholding Order (IWO) under Order Information.  If no current support is owed, please put a zero here." sqref="C7:C16"/>
    <dataValidation allowBlank="1" showInputMessage="1" showErrorMessage="1" promptTitle="Arrears" prompt="The Arrears amount can be found on the first page of the Income Withholding Order (IWO) under Order Information.  Please note, if no Current Support is due for a particular case, withholding limits may not allow a withholding for arrears only." sqref="F7:F16"/>
    <dataValidation type="list" allowBlank="1" showInputMessage="1" showErrorMessage="1" promptTitle="Consumer Credit Protection Act" prompt="(CCPA) limits the amount that can be withheld from an individual's disposable earnings. You can find the withholding limits on page 3 of the standard Income Withholding Order or at 15 U.S.C.§1673(b). &#10;" errorTitle="Not an acceptable limit" error="CCPA limits on Indiana cases should be 50, 55, 60, or 65 percent" sqref="B7:B16">
      <formula1>$E$19:$E$22</formula1>
    </dataValidation>
  </dataValidations>
  <printOptions/>
  <pageMargins left="0.25" right="0.25" top="0.75" bottom="0.75" header="0.3" footer="0.3"/>
  <pageSetup fitToHeight="1" fitToWidth="1" horizontalDpi="600" verticalDpi="600" orientation="landscape" scale="89" r:id="rId2"/>
  <drawing r:id="rId1"/>
</worksheet>
</file>

<file path=xl/worksheets/sheet4.xml><?xml version="1.0" encoding="utf-8"?>
<worksheet xmlns="http://schemas.openxmlformats.org/spreadsheetml/2006/main" xmlns:r="http://schemas.openxmlformats.org/officeDocument/2006/relationships">
  <dimension ref="B1:Q24"/>
  <sheetViews>
    <sheetView zoomScale="82" zoomScaleNormal="82" zoomScalePageLayoutView="0" workbookViewId="0" topLeftCell="A1">
      <selection activeCell="Q5" sqref="Q5:Q6"/>
    </sheetView>
  </sheetViews>
  <sheetFormatPr defaultColWidth="9.140625" defaultRowHeight="15"/>
  <cols>
    <col min="1" max="1" width="1.28515625" style="96" customWidth="1"/>
    <col min="2" max="2" width="38.00390625" style="45" customWidth="1"/>
    <col min="3" max="3" width="14.00390625" style="45" customWidth="1"/>
    <col min="4" max="4" width="12.8515625" style="45" hidden="1" customWidth="1"/>
    <col min="5" max="5" width="9.140625" style="50" hidden="1" customWidth="1"/>
    <col min="6" max="6" width="11.7109375" style="50" hidden="1" customWidth="1"/>
    <col min="7" max="7" width="11.7109375" style="45" customWidth="1"/>
    <col min="8" max="9" width="14.57421875" style="50" hidden="1" customWidth="1"/>
    <col min="10" max="10" width="3.421875" style="45" customWidth="1"/>
    <col min="11" max="11" width="17.28125" style="45" customWidth="1"/>
    <col min="12" max="16384" width="9.140625" style="45" customWidth="1"/>
  </cols>
  <sheetData>
    <row r="1" spans="2:13" ht="144" customHeight="1">
      <c r="B1" s="144"/>
      <c r="C1" s="144"/>
      <c r="D1" s="144"/>
      <c r="E1" s="144"/>
      <c r="F1" s="144"/>
      <c r="G1" s="144"/>
      <c r="H1" s="144"/>
      <c r="I1" s="144"/>
      <c r="J1" s="144"/>
      <c r="K1" s="144"/>
      <c r="L1" s="144"/>
      <c r="M1" s="144"/>
    </row>
    <row r="2" spans="2:11" ht="15">
      <c r="B2" s="69" t="s">
        <v>24</v>
      </c>
      <c r="C2" s="132" t="s">
        <v>27</v>
      </c>
      <c r="D2" s="132"/>
      <c r="E2" s="132"/>
      <c r="F2" s="132"/>
      <c r="G2" s="132"/>
      <c r="H2" s="24"/>
      <c r="I2" s="24"/>
      <c r="J2" s="67" t="s">
        <v>7</v>
      </c>
      <c r="K2" s="73">
        <v>123456789</v>
      </c>
    </row>
    <row r="3" spans="2:11" ht="15">
      <c r="B3" s="72" t="s">
        <v>26</v>
      </c>
      <c r="C3" s="110">
        <v>500</v>
      </c>
      <c r="D3" s="111"/>
      <c r="E3" s="6" t="s">
        <v>23</v>
      </c>
      <c r="F3" s="7" t="s">
        <v>23</v>
      </c>
      <c r="G3" s="43"/>
      <c r="H3" s="9" t="s">
        <v>23</v>
      </c>
      <c r="I3" s="9" t="s">
        <v>23</v>
      </c>
      <c r="J3" s="10"/>
      <c r="K3" s="11"/>
    </row>
    <row r="4" spans="2:11" ht="15" hidden="1">
      <c r="B4" s="46"/>
      <c r="C4" s="47"/>
      <c r="D4" s="47"/>
      <c r="E4" s="12"/>
      <c r="F4" s="13"/>
      <c r="G4" s="44"/>
      <c r="H4" s="15"/>
      <c r="I4" s="15"/>
      <c r="J4" s="16"/>
      <c r="K4" s="17"/>
    </row>
    <row r="5" spans="2:17" ht="15">
      <c r="B5" s="65"/>
      <c r="C5" s="145"/>
      <c r="D5" s="146"/>
      <c r="E5" s="12"/>
      <c r="F5" s="13"/>
      <c r="G5" s="14"/>
      <c r="H5" s="15"/>
      <c r="I5" s="15"/>
      <c r="J5" s="16"/>
      <c r="K5" s="17"/>
      <c r="Q5" s="103"/>
    </row>
    <row r="6" spans="2:17" s="48" customFormat="1" ht="71.25" customHeight="1">
      <c r="B6" s="1" t="s">
        <v>48</v>
      </c>
      <c r="C6" s="2" t="s">
        <v>0</v>
      </c>
      <c r="D6" s="2" t="s">
        <v>25</v>
      </c>
      <c r="E6" s="58" t="s">
        <v>3</v>
      </c>
      <c r="F6" s="58" t="s">
        <v>6</v>
      </c>
      <c r="G6" s="2" t="s">
        <v>36</v>
      </c>
      <c r="H6" s="58" t="s">
        <v>4</v>
      </c>
      <c r="I6" s="59" t="s">
        <v>5</v>
      </c>
      <c r="J6" s="60" t="s">
        <v>21</v>
      </c>
      <c r="K6" s="62" t="s">
        <v>31</v>
      </c>
      <c r="Q6" s="102"/>
    </row>
    <row r="7" spans="2:11" ht="15">
      <c r="B7" s="74">
        <v>7654321</v>
      </c>
      <c r="C7" s="40">
        <v>1</v>
      </c>
      <c r="D7" s="49"/>
      <c r="E7" s="26">
        <f aca="true" t="shared" si="0" ref="E7:E16">IF($D$17=0,"",D7/$D$17)</f>
      </c>
      <c r="F7" s="27">
        <f aca="true" t="shared" si="1" ref="F7:F16">IF(E7="","",IF($D$17&gt;=$C$23,$C$23*E7,D7))</f>
      </c>
      <c r="G7" s="76">
        <v>300</v>
      </c>
      <c r="H7" s="26">
        <f>IF($G$17=0,"",G7/$G$17)</f>
        <v>0.3</v>
      </c>
      <c r="I7" s="51">
        <f>IF($F$18&gt;0,IF($G$17&gt;$F$18,$F$18*H7,G7),0)</f>
        <v>148.2</v>
      </c>
      <c r="J7" s="54">
        <f>SUM(D7,G7)</f>
        <v>300</v>
      </c>
      <c r="K7" s="32">
        <f>SUM(F7,I7)</f>
        <v>148.2</v>
      </c>
    </row>
    <row r="8" spans="2:11" ht="15">
      <c r="B8" s="74">
        <v>987654</v>
      </c>
      <c r="C8" s="40">
        <v>1</v>
      </c>
      <c r="D8" s="49"/>
      <c r="E8" s="26">
        <f t="shared" si="0"/>
      </c>
      <c r="F8" s="27">
        <f t="shared" si="1"/>
      </c>
      <c r="G8" s="76">
        <v>200</v>
      </c>
      <c r="H8" s="26">
        <f aca="true" t="shared" si="2" ref="H8:H16">IF($G$17=0,"",G8/$G$17)</f>
        <v>0.2</v>
      </c>
      <c r="I8" s="51">
        <f aca="true" t="shared" si="3" ref="I8:I16">IF($F$18&gt;0,IF($G$17&gt;$F$18,$F$18*H8,G8),0)</f>
        <v>98.80000000000001</v>
      </c>
      <c r="J8" s="54">
        <f aca="true" t="shared" si="4" ref="J8:J16">SUM(D8,G8)</f>
        <v>200</v>
      </c>
      <c r="K8" s="32">
        <f aca="true" t="shared" si="5" ref="K8:K16">SUM(F8,I8)</f>
        <v>98.80000000000001</v>
      </c>
    </row>
    <row r="9" spans="2:11" ht="15">
      <c r="B9" s="74">
        <v>567843</v>
      </c>
      <c r="C9" s="40">
        <v>1</v>
      </c>
      <c r="D9" s="49"/>
      <c r="E9" s="26">
        <f t="shared" si="0"/>
      </c>
      <c r="F9" s="27">
        <f t="shared" si="1"/>
      </c>
      <c r="G9" s="76">
        <v>500</v>
      </c>
      <c r="H9" s="26">
        <f t="shared" si="2"/>
        <v>0.5</v>
      </c>
      <c r="I9" s="51">
        <f t="shared" si="3"/>
        <v>247</v>
      </c>
      <c r="J9" s="54">
        <f t="shared" si="4"/>
        <v>500</v>
      </c>
      <c r="K9" s="32">
        <f t="shared" si="5"/>
        <v>247</v>
      </c>
    </row>
    <row r="10" spans="2:11" ht="15">
      <c r="B10" s="74" t="s">
        <v>14</v>
      </c>
      <c r="C10" s="40">
        <v>1</v>
      </c>
      <c r="D10" s="49"/>
      <c r="E10" s="26">
        <f t="shared" si="0"/>
      </c>
      <c r="F10" s="27">
        <f t="shared" si="1"/>
      </c>
      <c r="G10" s="76"/>
      <c r="H10" s="26">
        <f t="shared" si="2"/>
        <v>0</v>
      </c>
      <c r="I10" s="51">
        <f t="shared" si="3"/>
        <v>0</v>
      </c>
      <c r="J10" s="54">
        <f t="shared" si="4"/>
        <v>0</v>
      </c>
      <c r="K10" s="32">
        <f t="shared" si="5"/>
        <v>0</v>
      </c>
    </row>
    <row r="11" spans="2:11" ht="15">
      <c r="B11" s="74" t="s">
        <v>15</v>
      </c>
      <c r="C11" s="40">
        <v>1</v>
      </c>
      <c r="D11" s="49"/>
      <c r="E11" s="26">
        <f t="shared" si="0"/>
      </c>
      <c r="F11" s="27">
        <f t="shared" si="1"/>
      </c>
      <c r="G11" s="76"/>
      <c r="H11" s="26">
        <f t="shared" si="2"/>
        <v>0</v>
      </c>
      <c r="I11" s="51">
        <f t="shared" si="3"/>
        <v>0</v>
      </c>
      <c r="J11" s="54">
        <f t="shared" si="4"/>
        <v>0</v>
      </c>
      <c r="K11" s="32">
        <f t="shared" si="5"/>
        <v>0</v>
      </c>
    </row>
    <row r="12" spans="2:11" ht="15" hidden="1">
      <c r="B12" s="74" t="s">
        <v>16</v>
      </c>
      <c r="C12" s="40">
        <v>1</v>
      </c>
      <c r="D12" s="49"/>
      <c r="E12" s="26">
        <f t="shared" si="0"/>
      </c>
      <c r="F12" s="27">
        <f t="shared" si="1"/>
      </c>
      <c r="G12" s="76"/>
      <c r="H12" s="26">
        <f t="shared" si="2"/>
        <v>0</v>
      </c>
      <c r="I12" s="51">
        <f t="shared" si="3"/>
        <v>0</v>
      </c>
      <c r="J12" s="54">
        <f t="shared" si="4"/>
        <v>0</v>
      </c>
      <c r="K12" s="32">
        <f t="shared" si="5"/>
        <v>0</v>
      </c>
    </row>
    <row r="13" spans="2:11" ht="15" hidden="1">
      <c r="B13" s="74" t="s">
        <v>17</v>
      </c>
      <c r="C13" s="40">
        <v>1</v>
      </c>
      <c r="D13" s="49"/>
      <c r="E13" s="26">
        <f t="shared" si="0"/>
      </c>
      <c r="F13" s="27">
        <f t="shared" si="1"/>
      </c>
      <c r="G13" s="76"/>
      <c r="H13" s="26">
        <f t="shared" si="2"/>
        <v>0</v>
      </c>
      <c r="I13" s="51">
        <f t="shared" si="3"/>
        <v>0</v>
      </c>
      <c r="J13" s="54">
        <f t="shared" si="4"/>
        <v>0</v>
      </c>
      <c r="K13" s="32">
        <f t="shared" si="5"/>
        <v>0</v>
      </c>
    </row>
    <row r="14" spans="2:11" ht="15" hidden="1">
      <c r="B14" s="74" t="s">
        <v>18</v>
      </c>
      <c r="C14" s="40">
        <v>1</v>
      </c>
      <c r="D14" s="49"/>
      <c r="E14" s="26">
        <f t="shared" si="0"/>
      </c>
      <c r="F14" s="27">
        <f t="shared" si="1"/>
      </c>
      <c r="G14" s="76"/>
      <c r="H14" s="26">
        <f t="shared" si="2"/>
        <v>0</v>
      </c>
      <c r="I14" s="51">
        <f t="shared" si="3"/>
        <v>0</v>
      </c>
      <c r="J14" s="54">
        <f t="shared" si="4"/>
        <v>0</v>
      </c>
      <c r="K14" s="32">
        <f t="shared" si="5"/>
        <v>0</v>
      </c>
    </row>
    <row r="15" spans="2:11" ht="15" hidden="1">
      <c r="B15" s="74" t="s">
        <v>19</v>
      </c>
      <c r="C15" s="40">
        <v>1</v>
      </c>
      <c r="D15" s="49"/>
      <c r="E15" s="26">
        <f t="shared" si="0"/>
      </c>
      <c r="F15" s="27">
        <f t="shared" si="1"/>
      </c>
      <c r="G15" s="76"/>
      <c r="H15" s="26">
        <f t="shared" si="2"/>
        <v>0</v>
      </c>
      <c r="I15" s="51">
        <f t="shared" si="3"/>
        <v>0</v>
      </c>
      <c r="J15" s="54">
        <f t="shared" si="4"/>
        <v>0</v>
      </c>
      <c r="K15" s="32">
        <f t="shared" si="5"/>
        <v>0</v>
      </c>
    </row>
    <row r="16" spans="2:11" ht="15" hidden="1">
      <c r="B16" s="74" t="s">
        <v>20</v>
      </c>
      <c r="C16" s="40">
        <v>1</v>
      </c>
      <c r="D16" s="49"/>
      <c r="E16" s="26">
        <f t="shared" si="0"/>
      </c>
      <c r="F16" s="27">
        <f t="shared" si="1"/>
      </c>
      <c r="G16" s="76"/>
      <c r="H16" s="26">
        <f t="shared" si="2"/>
        <v>0</v>
      </c>
      <c r="I16" s="51">
        <f t="shared" si="3"/>
        <v>0</v>
      </c>
      <c r="J16" s="54">
        <f t="shared" si="4"/>
        <v>0</v>
      </c>
      <c r="K16" s="32">
        <f t="shared" si="5"/>
        <v>0</v>
      </c>
    </row>
    <row r="17" spans="2:11" ht="21">
      <c r="B17" s="85" t="s">
        <v>2</v>
      </c>
      <c r="C17" s="85"/>
      <c r="D17" s="86">
        <f aca="true" t="shared" si="6" ref="D17:I17">SUM(D7:D16)</f>
        <v>0</v>
      </c>
      <c r="E17" s="87">
        <f t="shared" si="6"/>
        <v>0</v>
      </c>
      <c r="F17" s="86">
        <f t="shared" si="6"/>
        <v>0</v>
      </c>
      <c r="G17" s="86">
        <f t="shared" si="6"/>
        <v>1000</v>
      </c>
      <c r="H17" s="26">
        <f t="shared" si="6"/>
        <v>1</v>
      </c>
      <c r="I17" s="52">
        <f t="shared" si="6"/>
        <v>494</v>
      </c>
      <c r="J17" s="61">
        <f>SUM(D17,G17)</f>
        <v>1000</v>
      </c>
      <c r="K17" s="89">
        <f>SUM(F17,I17)</f>
        <v>494</v>
      </c>
    </row>
    <row r="18" spans="2:11" ht="15" hidden="1">
      <c r="B18" s="55" t="s">
        <v>1</v>
      </c>
      <c r="C18" s="55"/>
      <c r="D18" s="55"/>
      <c r="E18" s="56"/>
      <c r="F18" s="57">
        <f>C23-F17</f>
        <v>494</v>
      </c>
      <c r="G18" s="53"/>
      <c r="H18" s="56"/>
      <c r="I18" s="56"/>
      <c r="J18" s="53"/>
      <c r="K18" s="53"/>
    </row>
    <row r="19" spans="2:11" ht="15">
      <c r="B19" s="68" t="s">
        <v>9</v>
      </c>
      <c r="C19" s="133">
        <f>IF(C5&gt;0,C5*0.77,C3)</f>
        <v>500</v>
      </c>
      <c r="D19" s="133"/>
      <c r="E19" s="15"/>
      <c r="F19" s="29">
        <v>0.5</v>
      </c>
      <c r="G19" s="42"/>
      <c r="H19" s="15"/>
      <c r="I19" s="15"/>
      <c r="J19" s="37"/>
      <c r="K19" s="37"/>
    </row>
    <row r="20" spans="2:11" ht="15">
      <c r="B20" s="69" t="s">
        <v>37</v>
      </c>
      <c r="C20" s="134">
        <f>IF(SUM(C7:C16)&gt;0,MAX(C7:C16),0.55)</f>
        <v>1</v>
      </c>
      <c r="D20" s="134"/>
      <c r="E20" s="15"/>
      <c r="F20" s="29">
        <v>0.55</v>
      </c>
      <c r="G20" s="41"/>
      <c r="H20" s="15"/>
      <c r="I20" s="15"/>
      <c r="J20" s="37"/>
      <c r="K20" s="37"/>
    </row>
    <row r="21" spans="2:11" ht="15">
      <c r="B21" s="69" t="s">
        <v>32</v>
      </c>
      <c r="C21" s="124">
        <f>C19*C20</f>
        <v>500</v>
      </c>
      <c r="D21" s="124"/>
      <c r="E21" s="15"/>
      <c r="F21" s="29">
        <v>0.6</v>
      </c>
      <c r="G21" s="41"/>
      <c r="H21" s="15"/>
      <c r="I21" s="15"/>
      <c r="J21" s="37"/>
      <c r="K21" s="37"/>
    </row>
    <row r="22" spans="2:11" ht="15">
      <c r="B22" s="71" t="s">
        <v>50</v>
      </c>
      <c r="C22" s="74">
        <v>3</v>
      </c>
      <c r="D22" s="31">
        <f>C22*2</f>
        <v>6</v>
      </c>
      <c r="E22" s="15"/>
      <c r="F22" s="29">
        <v>0.65</v>
      </c>
      <c r="G22" s="31">
        <f>D22</f>
        <v>6</v>
      </c>
      <c r="H22" s="15"/>
      <c r="I22" s="15"/>
      <c r="J22" s="37"/>
      <c r="K22" s="37"/>
    </row>
    <row r="23" spans="2:11" ht="21.75" thickBot="1">
      <c r="B23" s="70" t="s">
        <v>35</v>
      </c>
      <c r="C23" s="128">
        <f>IF((J17+D22)&lt;C21,J17+D22,C21-D22)</f>
        <v>494</v>
      </c>
      <c r="D23" s="120"/>
      <c r="E23" s="15"/>
      <c r="F23" s="29">
        <v>1</v>
      </c>
      <c r="G23" s="41"/>
      <c r="H23" s="15"/>
      <c r="I23" s="15"/>
      <c r="J23" s="37"/>
      <c r="K23" s="37"/>
    </row>
    <row r="24" spans="2:11" ht="15">
      <c r="B24" s="37"/>
      <c r="C24" s="37"/>
      <c r="D24" s="39"/>
      <c r="E24" s="15"/>
      <c r="F24" s="15"/>
      <c r="G24" s="37"/>
      <c r="H24" s="15"/>
      <c r="I24" s="15"/>
      <c r="J24" s="37"/>
      <c r="K24" s="37"/>
    </row>
  </sheetData>
  <sheetProtection selectLockedCells="1" selectUnlockedCells="1"/>
  <mergeCells count="8">
    <mergeCell ref="C23:D23"/>
    <mergeCell ref="B1:M1"/>
    <mergeCell ref="C2:G2"/>
    <mergeCell ref="C3:D3"/>
    <mergeCell ref="C5:D5"/>
    <mergeCell ref="C19:D19"/>
    <mergeCell ref="C20:D20"/>
    <mergeCell ref="C21:D21"/>
  </mergeCells>
  <dataValidations count="2">
    <dataValidation type="list" allowBlank="1" showInputMessage="1" showErrorMessage="1" promptTitle="Found on the IWO" prompt="CCPA limit found on the Income Withhodling Order&#10;" errorTitle="Not An Acceptable Limit" error="CCPA limits on Indiana cases should be 50, 55, 60, or 65 percent" sqref="C7">
      <formula1>$F$23</formula1>
    </dataValidation>
    <dataValidation type="list" allowBlank="1" showInputMessage="1" showErrorMessage="1" promptTitle="found on the IWO" prompt="CCPA limit found on the Income Withhodling Order&#10;" errorTitle="not an acceptable limit" error="CCPA limits on Indiana cases should be 50, 55, 60, or 65 percent" sqref="C8:C16">
      <formula1>$F$23</formula1>
    </dataValidation>
  </dataValidations>
  <printOptions/>
  <pageMargins left="0.25" right="0.25"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J25"/>
  <sheetViews>
    <sheetView showGridLines="0" workbookViewId="0" topLeftCell="A1">
      <selection activeCell="A5" sqref="A5"/>
    </sheetView>
  </sheetViews>
  <sheetFormatPr defaultColWidth="9.140625" defaultRowHeight="15"/>
  <cols>
    <col min="1" max="1" width="41.8515625" style="45" bestFit="1" customWidth="1"/>
    <col min="2" max="2" width="14.00390625" style="45" customWidth="1"/>
    <col min="3" max="3" width="12.8515625" style="45" hidden="1" customWidth="1"/>
    <col min="4" max="4" width="9.140625" style="50" hidden="1" customWidth="1"/>
    <col min="5" max="5" width="11.7109375" style="50" hidden="1" customWidth="1"/>
    <col min="6" max="6" width="11.7109375" style="45" customWidth="1"/>
    <col min="7" max="7" width="9.140625" style="50" hidden="1" customWidth="1"/>
    <col min="8" max="8" width="10.00390625" style="50" hidden="1" customWidth="1"/>
    <col min="9" max="9" width="3.421875" style="45" customWidth="1"/>
    <col min="10" max="10" width="11.8515625" style="45" customWidth="1"/>
    <col min="11" max="16384" width="9.140625" style="45" customWidth="1"/>
  </cols>
  <sheetData>
    <row r="1" spans="1:10" ht="15">
      <c r="A1" s="69" t="s">
        <v>24</v>
      </c>
      <c r="B1" s="132" t="s">
        <v>27</v>
      </c>
      <c r="C1" s="132"/>
      <c r="D1" s="132"/>
      <c r="E1" s="132"/>
      <c r="F1" s="132"/>
      <c r="G1" s="24"/>
      <c r="H1" s="24"/>
      <c r="I1" s="67" t="s">
        <v>7</v>
      </c>
      <c r="J1" s="73">
        <v>123456789</v>
      </c>
    </row>
    <row r="2" spans="1:10" ht="15">
      <c r="A2" s="69" t="s">
        <v>26</v>
      </c>
      <c r="B2" s="110">
        <v>500</v>
      </c>
      <c r="C2" s="111"/>
      <c r="D2" s="6" t="s">
        <v>23</v>
      </c>
      <c r="E2" s="7" t="s">
        <v>23</v>
      </c>
      <c r="F2" s="43"/>
      <c r="G2" s="9" t="s">
        <v>23</v>
      </c>
      <c r="H2" s="9" t="s">
        <v>23</v>
      </c>
      <c r="I2" s="10"/>
      <c r="J2" s="11"/>
    </row>
    <row r="3" spans="1:10" ht="15" hidden="1">
      <c r="A3" s="90"/>
      <c r="B3" s="47"/>
      <c r="C3" s="47"/>
      <c r="D3" s="12"/>
      <c r="E3" s="13"/>
      <c r="F3" s="44"/>
      <c r="G3" s="15"/>
      <c r="H3" s="15"/>
      <c r="I3" s="16"/>
      <c r="J3" s="17"/>
    </row>
    <row r="4" spans="1:10" ht="15">
      <c r="A4" s="91"/>
      <c r="B4" s="145"/>
      <c r="C4" s="146"/>
      <c r="D4" s="12"/>
      <c r="E4" s="13"/>
      <c r="F4" s="14"/>
      <c r="G4" s="15"/>
      <c r="H4" s="15"/>
      <c r="I4" s="16"/>
      <c r="J4" s="17"/>
    </row>
    <row r="5" spans="1:10" s="48" customFormat="1" ht="45" customHeight="1">
      <c r="A5" s="1" t="s">
        <v>48</v>
      </c>
      <c r="B5" s="2" t="s">
        <v>0</v>
      </c>
      <c r="C5" s="2" t="s">
        <v>25</v>
      </c>
      <c r="D5" s="58" t="s">
        <v>3</v>
      </c>
      <c r="E5" s="58" t="s">
        <v>6</v>
      </c>
      <c r="F5" s="2" t="s">
        <v>36</v>
      </c>
      <c r="G5" s="58" t="s">
        <v>4</v>
      </c>
      <c r="H5" s="59" t="s">
        <v>5</v>
      </c>
      <c r="I5" s="60" t="s">
        <v>21</v>
      </c>
      <c r="J5" s="62" t="s">
        <v>31</v>
      </c>
    </row>
    <row r="6" spans="1:10" ht="15">
      <c r="A6" s="74">
        <v>7654321</v>
      </c>
      <c r="B6" s="40">
        <v>1</v>
      </c>
      <c r="C6" s="49"/>
      <c r="D6" s="26">
        <f aca="true" t="shared" si="0" ref="D6:D15">IF($C$16=0,"",C6/$C$16)</f>
      </c>
      <c r="E6" s="27">
        <f aca="true" t="shared" si="1" ref="E6:E15">IF(D6="","",IF($C$16&gt;=$B$22,$B$22*D6,C6))</f>
      </c>
      <c r="F6" s="76">
        <v>300</v>
      </c>
      <c r="G6" s="26">
        <f>IF($F$16=0,"",F6/$F$16)</f>
        <v>0.3</v>
      </c>
      <c r="H6" s="51">
        <f>IF($E$17&gt;0,IF($F$16&gt;$E$17,$E$17*G6,F6),0)</f>
        <v>148.2</v>
      </c>
      <c r="I6" s="54">
        <f>SUM(C6,F6)</f>
        <v>300</v>
      </c>
      <c r="J6" s="32">
        <f>SUM(E6,H6)</f>
        <v>148.2</v>
      </c>
    </row>
    <row r="7" spans="1:10" ht="15">
      <c r="A7" s="74">
        <v>987654</v>
      </c>
      <c r="B7" s="40">
        <v>1</v>
      </c>
      <c r="C7" s="49"/>
      <c r="D7" s="26">
        <f t="shared" si="0"/>
      </c>
      <c r="E7" s="27">
        <f t="shared" si="1"/>
      </c>
      <c r="F7" s="76">
        <v>200</v>
      </c>
      <c r="G7" s="26">
        <f aca="true" t="shared" si="2" ref="G7:G15">IF($F$16=0,"",F7/$F$16)</f>
        <v>0.2</v>
      </c>
      <c r="H7" s="51">
        <f aca="true" t="shared" si="3" ref="H7:H15">IF($E$17&gt;0,IF($F$16&gt;$E$17,$E$17*G7,F7),0)</f>
        <v>98.80000000000001</v>
      </c>
      <c r="I7" s="54">
        <f aca="true" t="shared" si="4" ref="I7:I15">SUM(C7,F7)</f>
        <v>200</v>
      </c>
      <c r="J7" s="32">
        <f aca="true" t="shared" si="5" ref="J7:J15">SUM(E7,H7)</f>
        <v>98.80000000000001</v>
      </c>
    </row>
    <row r="8" spans="1:10" ht="15">
      <c r="A8" s="74">
        <v>567843</v>
      </c>
      <c r="B8" s="40">
        <v>1</v>
      </c>
      <c r="C8" s="49"/>
      <c r="D8" s="26">
        <f t="shared" si="0"/>
      </c>
      <c r="E8" s="27">
        <f t="shared" si="1"/>
      </c>
      <c r="F8" s="76">
        <v>500</v>
      </c>
      <c r="G8" s="26">
        <f t="shared" si="2"/>
        <v>0.5</v>
      </c>
      <c r="H8" s="51">
        <f t="shared" si="3"/>
        <v>247</v>
      </c>
      <c r="I8" s="54">
        <f t="shared" si="4"/>
        <v>500</v>
      </c>
      <c r="J8" s="32">
        <f t="shared" si="5"/>
        <v>247</v>
      </c>
    </row>
    <row r="9" spans="1:10" ht="15">
      <c r="A9" s="74" t="s">
        <v>14</v>
      </c>
      <c r="B9" s="40">
        <v>1</v>
      </c>
      <c r="C9" s="49"/>
      <c r="D9" s="26">
        <f t="shared" si="0"/>
      </c>
      <c r="E9" s="27">
        <f t="shared" si="1"/>
      </c>
      <c r="F9" s="76"/>
      <c r="G9" s="26">
        <f t="shared" si="2"/>
        <v>0</v>
      </c>
      <c r="H9" s="51">
        <f t="shared" si="3"/>
        <v>0</v>
      </c>
      <c r="I9" s="54">
        <f t="shared" si="4"/>
        <v>0</v>
      </c>
      <c r="J9" s="32">
        <f t="shared" si="5"/>
        <v>0</v>
      </c>
    </row>
    <row r="10" spans="1:10" ht="15">
      <c r="A10" s="74" t="s">
        <v>15</v>
      </c>
      <c r="B10" s="40">
        <v>1</v>
      </c>
      <c r="C10" s="49"/>
      <c r="D10" s="26">
        <f t="shared" si="0"/>
      </c>
      <c r="E10" s="27">
        <f t="shared" si="1"/>
      </c>
      <c r="F10" s="76"/>
      <c r="G10" s="26">
        <f t="shared" si="2"/>
        <v>0</v>
      </c>
      <c r="H10" s="51">
        <f t="shared" si="3"/>
        <v>0</v>
      </c>
      <c r="I10" s="54">
        <f t="shared" si="4"/>
        <v>0</v>
      </c>
      <c r="J10" s="32">
        <f t="shared" si="5"/>
        <v>0</v>
      </c>
    </row>
    <row r="11" spans="1:10" ht="15">
      <c r="A11" s="74" t="s">
        <v>16</v>
      </c>
      <c r="B11" s="40">
        <v>1</v>
      </c>
      <c r="C11" s="49"/>
      <c r="D11" s="26">
        <f t="shared" si="0"/>
      </c>
      <c r="E11" s="27">
        <f t="shared" si="1"/>
      </c>
      <c r="F11" s="76"/>
      <c r="G11" s="26">
        <f t="shared" si="2"/>
        <v>0</v>
      </c>
      <c r="H11" s="51">
        <f t="shared" si="3"/>
        <v>0</v>
      </c>
      <c r="I11" s="54">
        <f t="shared" si="4"/>
        <v>0</v>
      </c>
      <c r="J11" s="32">
        <f t="shared" si="5"/>
        <v>0</v>
      </c>
    </row>
    <row r="12" spans="1:10" ht="15">
      <c r="A12" s="74" t="s">
        <v>17</v>
      </c>
      <c r="B12" s="40">
        <v>1</v>
      </c>
      <c r="C12" s="49"/>
      <c r="D12" s="26">
        <f t="shared" si="0"/>
      </c>
      <c r="E12" s="27">
        <f t="shared" si="1"/>
      </c>
      <c r="F12" s="76"/>
      <c r="G12" s="26">
        <f t="shared" si="2"/>
        <v>0</v>
      </c>
      <c r="H12" s="51">
        <f t="shared" si="3"/>
        <v>0</v>
      </c>
      <c r="I12" s="54">
        <f t="shared" si="4"/>
        <v>0</v>
      </c>
      <c r="J12" s="32">
        <f t="shared" si="5"/>
        <v>0</v>
      </c>
    </row>
    <row r="13" spans="1:10" ht="15">
      <c r="A13" s="74" t="s">
        <v>18</v>
      </c>
      <c r="B13" s="40">
        <v>1</v>
      </c>
      <c r="C13" s="49"/>
      <c r="D13" s="26">
        <f t="shared" si="0"/>
      </c>
      <c r="E13" s="27">
        <f t="shared" si="1"/>
      </c>
      <c r="F13" s="76"/>
      <c r="G13" s="26">
        <f t="shared" si="2"/>
        <v>0</v>
      </c>
      <c r="H13" s="51">
        <f t="shared" si="3"/>
        <v>0</v>
      </c>
      <c r="I13" s="54">
        <f t="shared" si="4"/>
        <v>0</v>
      </c>
      <c r="J13" s="32">
        <f t="shared" si="5"/>
        <v>0</v>
      </c>
    </row>
    <row r="14" spans="1:10" ht="15">
      <c r="A14" s="74" t="s">
        <v>19</v>
      </c>
      <c r="B14" s="40">
        <v>1</v>
      </c>
      <c r="C14" s="49"/>
      <c r="D14" s="26">
        <f t="shared" si="0"/>
      </c>
      <c r="E14" s="27">
        <f t="shared" si="1"/>
      </c>
      <c r="F14" s="76"/>
      <c r="G14" s="26">
        <f t="shared" si="2"/>
        <v>0</v>
      </c>
      <c r="H14" s="51">
        <f t="shared" si="3"/>
        <v>0</v>
      </c>
      <c r="I14" s="54">
        <f t="shared" si="4"/>
        <v>0</v>
      </c>
      <c r="J14" s="32">
        <f t="shared" si="5"/>
        <v>0</v>
      </c>
    </row>
    <row r="15" spans="1:10" ht="15">
      <c r="A15" s="74" t="s">
        <v>20</v>
      </c>
      <c r="B15" s="40">
        <v>1</v>
      </c>
      <c r="C15" s="49"/>
      <c r="D15" s="26">
        <f t="shared" si="0"/>
      </c>
      <c r="E15" s="27">
        <f t="shared" si="1"/>
      </c>
      <c r="F15" s="76"/>
      <c r="G15" s="26">
        <f t="shared" si="2"/>
        <v>0</v>
      </c>
      <c r="H15" s="51">
        <f t="shared" si="3"/>
        <v>0</v>
      </c>
      <c r="I15" s="54">
        <f t="shared" si="4"/>
        <v>0</v>
      </c>
      <c r="J15" s="32">
        <f t="shared" si="5"/>
        <v>0</v>
      </c>
    </row>
    <row r="16" spans="1:10" ht="21">
      <c r="A16" s="35" t="s">
        <v>2</v>
      </c>
      <c r="B16" s="35"/>
      <c r="C16" s="33">
        <f aca="true" t="shared" si="6" ref="C16:H16">SUM(C6:C15)</f>
        <v>0</v>
      </c>
      <c r="D16" s="26">
        <f t="shared" si="6"/>
        <v>0</v>
      </c>
      <c r="E16" s="27">
        <f t="shared" si="6"/>
        <v>0</v>
      </c>
      <c r="F16" s="33">
        <f t="shared" si="6"/>
        <v>1000</v>
      </c>
      <c r="G16" s="26">
        <f t="shared" si="6"/>
        <v>1</v>
      </c>
      <c r="H16" s="52">
        <f t="shared" si="6"/>
        <v>494</v>
      </c>
      <c r="I16" s="61">
        <f>SUM(C16,F16)</f>
        <v>1000</v>
      </c>
      <c r="J16" s="34">
        <f>SUM(E16,H16)</f>
        <v>494</v>
      </c>
    </row>
    <row r="17" spans="1:10" ht="15" hidden="1">
      <c r="A17" s="55" t="s">
        <v>1</v>
      </c>
      <c r="B17" s="55"/>
      <c r="C17" s="55"/>
      <c r="D17" s="56"/>
      <c r="E17" s="57">
        <f>B22-E16</f>
        <v>494</v>
      </c>
      <c r="F17" s="53"/>
      <c r="G17" s="56"/>
      <c r="H17" s="56"/>
      <c r="I17" s="53"/>
      <c r="J17" s="53"/>
    </row>
    <row r="18" spans="1:10" ht="15">
      <c r="A18" s="68" t="s">
        <v>9</v>
      </c>
      <c r="B18" s="133">
        <f>IF(B4&gt;0,B4*0.77,B2)</f>
        <v>500</v>
      </c>
      <c r="C18" s="133"/>
      <c r="D18" s="15"/>
      <c r="E18" s="29">
        <v>0.5</v>
      </c>
      <c r="F18" s="42"/>
      <c r="G18" s="15"/>
      <c r="H18" s="15"/>
      <c r="I18" s="37"/>
      <c r="J18" s="37"/>
    </row>
    <row r="19" spans="1:10" ht="15">
      <c r="A19" s="69" t="s">
        <v>37</v>
      </c>
      <c r="B19" s="134">
        <f>IF(SUM(B6:B15)&gt;0,MAX(B6:B15),0.55)</f>
        <v>1</v>
      </c>
      <c r="C19" s="134"/>
      <c r="D19" s="15"/>
      <c r="E19" s="29">
        <v>0.55</v>
      </c>
      <c r="F19" s="41"/>
      <c r="G19" s="15"/>
      <c r="H19" s="15"/>
      <c r="I19" s="37"/>
      <c r="J19" s="37"/>
    </row>
    <row r="20" spans="1:10" ht="15">
      <c r="A20" s="69" t="s">
        <v>32</v>
      </c>
      <c r="B20" s="124">
        <f>B18*B19</f>
        <v>500</v>
      </c>
      <c r="C20" s="124"/>
      <c r="D20" s="15"/>
      <c r="E20" s="29">
        <v>0.6</v>
      </c>
      <c r="F20" s="41"/>
      <c r="G20" s="15"/>
      <c r="H20" s="15"/>
      <c r="I20" s="37"/>
      <c r="J20" s="37"/>
    </row>
    <row r="21" spans="1:10" ht="15">
      <c r="A21" s="71" t="s">
        <v>38</v>
      </c>
      <c r="B21" s="74">
        <v>3</v>
      </c>
      <c r="C21" s="31">
        <f>B21*2</f>
        <v>6</v>
      </c>
      <c r="D21" s="15"/>
      <c r="E21" s="29">
        <v>0.65</v>
      </c>
      <c r="F21" s="31">
        <f>C21</f>
        <v>6</v>
      </c>
      <c r="G21" s="15"/>
      <c r="H21" s="15"/>
      <c r="I21" s="37"/>
      <c r="J21" s="37"/>
    </row>
    <row r="22" spans="1:10" ht="21.75" thickBot="1">
      <c r="A22" s="70" t="s">
        <v>35</v>
      </c>
      <c r="B22" s="128">
        <f>IF((I16+C21)&lt;B20,I16+C21,B20-C21)</f>
        <v>494</v>
      </c>
      <c r="C22" s="120"/>
      <c r="D22" s="15"/>
      <c r="E22" s="29">
        <v>1</v>
      </c>
      <c r="F22" s="41"/>
      <c r="G22" s="15"/>
      <c r="H22" s="15"/>
      <c r="I22" s="37"/>
      <c r="J22" s="37"/>
    </row>
    <row r="23" spans="1:10" ht="15">
      <c r="A23" s="37"/>
      <c r="B23" s="37"/>
      <c r="C23" s="39"/>
      <c r="D23" s="15"/>
      <c r="E23" s="15"/>
      <c r="F23" s="37"/>
      <c r="G23" s="15"/>
      <c r="H23" s="15"/>
      <c r="I23" s="37"/>
      <c r="J23" s="37"/>
    </row>
    <row r="24" spans="1:10" ht="29.25" customHeight="1">
      <c r="A24" s="147" t="s">
        <v>28</v>
      </c>
      <c r="B24" s="147"/>
      <c r="C24" s="147"/>
      <c r="D24" s="147"/>
      <c r="E24" s="147"/>
      <c r="F24" s="147"/>
      <c r="G24" s="147"/>
      <c r="H24" s="147"/>
      <c r="I24" s="147"/>
      <c r="J24" s="147"/>
    </row>
    <row r="25" spans="1:10" ht="30" customHeight="1">
      <c r="A25" s="131" t="s">
        <v>22</v>
      </c>
      <c r="B25" s="131"/>
      <c r="C25" s="131"/>
      <c r="D25" s="131"/>
      <c r="E25" s="131"/>
      <c r="F25" s="131"/>
      <c r="G25" s="131"/>
      <c r="H25" s="131"/>
      <c r="I25" s="131"/>
      <c r="J25" s="131"/>
    </row>
  </sheetData>
  <sheetProtection selectLockedCells="1"/>
  <mergeCells count="9">
    <mergeCell ref="B22:C22"/>
    <mergeCell ref="A24:J24"/>
    <mergeCell ref="A25:J25"/>
    <mergeCell ref="B1:F1"/>
    <mergeCell ref="B2:C2"/>
    <mergeCell ref="B4:C4"/>
    <mergeCell ref="B18:C18"/>
    <mergeCell ref="B19:C19"/>
    <mergeCell ref="B20:C20"/>
  </mergeCells>
  <dataValidations count="2">
    <dataValidation type="list" allowBlank="1" showInputMessage="1" showErrorMessage="1" promptTitle="found on the IWO" prompt="CCPA limit found on the Income Withhodling Order&#10;" errorTitle="not an acceptable limit" error="CCPA limits on Indiana cases should be 50, 55, 60, or 65 percent" sqref="B7:B15">
      <formula1>$E$22</formula1>
    </dataValidation>
    <dataValidation type="list" allowBlank="1" showInputMessage="1" showErrorMessage="1" promptTitle="Found on the IWO" prompt="CCPA limit found on the Income Withhodling Order&#10;" errorTitle="Not An Acceptable Limit" error="CCPA limits on Indiana cases should be 50, 55, 60, or 65 percent" sqref="B6">
      <formula1>$E$22</formula1>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J26"/>
  <sheetViews>
    <sheetView showGridLines="0" showRowColHeaders="0" workbookViewId="0" topLeftCell="A1">
      <selection activeCell="B4" sqref="B4:C4"/>
    </sheetView>
  </sheetViews>
  <sheetFormatPr defaultColWidth="9.140625" defaultRowHeight="15"/>
  <cols>
    <col min="1" max="1" width="41.8515625" style="45" customWidth="1"/>
    <col min="2" max="2" width="16.28125" style="45" customWidth="1"/>
    <col min="3" max="3" width="12.8515625" style="45" hidden="1" customWidth="1"/>
    <col min="4" max="4" width="9.140625" style="50" hidden="1" customWidth="1"/>
    <col min="5" max="5" width="11.7109375" style="50" hidden="1" customWidth="1"/>
    <col min="6" max="6" width="13.00390625" style="45" customWidth="1"/>
    <col min="7" max="7" width="9.140625" style="50" hidden="1" customWidth="1"/>
    <col min="8" max="8" width="0.2890625" style="50" hidden="1" customWidth="1"/>
    <col min="9" max="9" width="4.421875" style="45" customWidth="1"/>
    <col min="10" max="10" width="17.28125" style="45" customWidth="1"/>
    <col min="11" max="16384" width="9.140625" style="45" customWidth="1"/>
  </cols>
  <sheetData>
    <row r="1" spans="1:10" s="100" customFormat="1" ht="73.5" customHeight="1">
      <c r="A1" s="104"/>
      <c r="B1" s="104"/>
      <c r="C1" s="104"/>
      <c r="D1" s="50"/>
      <c r="E1" s="50"/>
      <c r="F1" s="104"/>
      <c r="G1" s="50"/>
      <c r="H1" s="50"/>
      <c r="I1" s="104"/>
      <c r="J1" s="104"/>
    </row>
    <row r="2" spans="1:10" ht="15">
      <c r="A2" s="148" t="s">
        <v>57</v>
      </c>
      <c r="B2" s="148"/>
      <c r="C2" s="148"/>
      <c r="D2" s="148"/>
      <c r="E2" s="148"/>
      <c r="F2" s="148"/>
      <c r="G2" s="148"/>
      <c r="H2" s="148"/>
      <c r="I2" s="148"/>
      <c r="J2" s="148"/>
    </row>
    <row r="3" spans="1:10" ht="15">
      <c r="A3" s="69" t="s">
        <v>24</v>
      </c>
      <c r="B3" s="139"/>
      <c r="C3" s="139"/>
      <c r="D3" s="139"/>
      <c r="E3" s="139"/>
      <c r="F3" s="139"/>
      <c r="G3" s="24"/>
      <c r="H3" s="24"/>
      <c r="I3" s="67" t="s">
        <v>7</v>
      </c>
      <c r="J3" s="79"/>
    </row>
    <row r="4" spans="1:10" ht="15">
      <c r="A4" s="69" t="s">
        <v>26</v>
      </c>
      <c r="B4" s="149"/>
      <c r="C4" s="150"/>
      <c r="D4" s="6" t="s">
        <v>23</v>
      </c>
      <c r="E4" s="7" t="s">
        <v>23</v>
      </c>
      <c r="F4" s="43"/>
      <c r="G4" s="9" t="s">
        <v>23</v>
      </c>
      <c r="H4" s="9" t="s">
        <v>23</v>
      </c>
      <c r="I4" s="10"/>
      <c r="J4" s="11"/>
    </row>
    <row r="5" spans="1:10" ht="15" hidden="1">
      <c r="A5" s="90"/>
      <c r="B5" s="47"/>
      <c r="C5" s="47"/>
      <c r="D5" s="12"/>
      <c r="E5" s="13"/>
      <c r="F5" s="44"/>
      <c r="G5" s="15"/>
      <c r="H5" s="15"/>
      <c r="I5" s="16"/>
      <c r="J5" s="17"/>
    </row>
    <row r="6" spans="1:10" ht="15">
      <c r="A6" s="91"/>
      <c r="B6" s="145"/>
      <c r="C6" s="146"/>
      <c r="D6" s="12"/>
      <c r="E6" s="13"/>
      <c r="F6" s="14"/>
      <c r="G6" s="15"/>
      <c r="H6" s="15"/>
      <c r="I6" s="16"/>
      <c r="J6" s="17"/>
    </row>
    <row r="7" spans="1:10" s="48" customFormat="1" ht="45" customHeight="1">
      <c r="A7" s="1" t="s">
        <v>58</v>
      </c>
      <c r="B7" s="2" t="s">
        <v>0</v>
      </c>
      <c r="C7" s="2" t="s">
        <v>25</v>
      </c>
      <c r="D7" s="58" t="s">
        <v>3</v>
      </c>
      <c r="E7" s="58" t="s">
        <v>6</v>
      </c>
      <c r="F7" s="2" t="s">
        <v>36</v>
      </c>
      <c r="G7" s="58" t="s">
        <v>4</v>
      </c>
      <c r="H7" s="59" t="s">
        <v>5</v>
      </c>
      <c r="I7" s="60" t="s">
        <v>21</v>
      </c>
      <c r="J7" s="62" t="s">
        <v>31</v>
      </c>
    </row>
    <row r="8" spans="1:10" ht="15">
      <c r="A8" s="80" t="s">
        <v>11</v>
      </c>
      <c r="B8" s="81"/>
      <c r="C8" s="49"/>
      <c r="D8" s="26">
        <f aca="true" t="shared" si="0" ref="D8:D17">IF($C$18=0,"",C8/$C$18)</f>
      </c>
      <c r="E8" s="27">
        <f aca="true" t="shared" si="1" ref="E8:E17">IF(D8="","",IF($C$18&gt;=$B$24,$B$24*D8,C8))</f>
      </c>
      <c r="F8" s="82"/>
      <c r="G8" s="26">
        <f>IF($F$18=0,"",F8/$F$18)</f>
      </c>
      <c r="H8" s="51">
        <f>IF($E$19&gt;0,IF($F$18&gt;$E$19,$E$19*G8,F8),0)</f>
        <v>0</v>
      </c>
      <c r="I8" s="54">
        <f>SUM(C8,F8)</f>
        <v>0</v>
      </c>
      <c r="J8" s="32">
        <f>SUM(E8,H8)</f>
        <v>0</v>
      </c>
    </row>
    <row r="9" spans="1:10" ht="15">
      <c r="A9" s="80" t="s">
        <v>12</v>
      </c>
      <c r="B9" s="81"/>
      <c r="C9" s="49"/>
      <c r="D9" s="26">
        <f t="shared" si="0"/>
      </c>
      <c r="E9" s="27">
        <f t="shared" si="1"/>
      </c>
      <c r="F9" s="82"/>
      <c r="G9" s="26">
        <f aca="true" t="shared" si="2" ref="G9:G17">IF($F$18=0,"",F9/$F$18)</f>
      </c>
      <c r="H9" s="51">
        <f aca="true" t="shared" si="3" ref="H9:H17">IF($E$19&gt;0,IF($F$18&gt;$E$19,$E$19*G9,F9),0)</f>
        <v>0</v>
      </c>
      <c r="I9" s="54">
        <f aca="true" t="shared" si="4" ref="I9:I17">SUM(C9,F9)</f>
        <v>0</v>
      </c>
      <c r="J9" s="32">
        <f aca="true" t="shared" si="5" ref="J9:J17">SUM(E9,H9)</f>
        <v>0</v>
      </c>
    </row>
    <row r="10" spans="1:10" ht="15">
      <c r="A10" s="80" t="s">
        <v>13</v>
      </c>
      <c r="B10" s="81"/>
      <c r="C10" s="49"/>
      <c r="D10" s="26">
        <f t="shared" si="0"/>
      </c>
      <c r="E10" s="27">
        <f t="shared" si="1"/>
      </c>
      <c r="F10" s="82"/>
      <c r="G10" s="26">
        <f t="shared" si="2"/>
      </c>
      <c r="H10" s="51">
        <f t="shared" si="3"/>
        <v>0</v>
      </c>
      <c r="I10" s="54">
        <f t="shared" si="4"/>
        <v>0</v>
      </c>
      <c r="J10" s="32">
        <f t="shared" si="5"/>
        <v>0</v>
      </c>
    </row>
    <row r="11" spans="1:10" ht="15">
      <c r="A11" s="80" t="s">
        <v>14</v>
      </c>
      <c r="B11" s="81"/>
      <c r="C11" s="49"/>
      <c r="D11" s="26">
        <f t="shared" si="0"/>
      </c>
      <c r="E11" s="27">
        <f t="shared" si="1"/>
      </c>
      <c r="F11" s="82"/>
      <c r="G11" s="26">
        <f t="shared" si="2"/>
      </c>
      <c r="H11" s="51">
        <f t="shared" si="3"/>
        <v>0</v>
      </c>
      <c r="I11" s="54">
        <f t="shared" si="4"/>
        <v>0</v>
      </c>
      <c r="J11" s="32">
        <f t="shared" si="5"/>
        <v>0</v>
      </c>
    </row>
    <row r="12" spans="1:10" ht="15">
      <c r="A12" s="80" t="s">
        <v>15</v>
      </c>
      <c r="B12" s="81"/>
      <c r="C12" s="49"/>
      <c r="D12" s="26">
        <f t="shared" si="0"/>
      </c>
      <c r="E12" s="27">
        <f t="shared" si="1"/>
      </c>
      <c r="F12" s="82"/>
      <c r="G12" s="26">
        <f t="shared" si="2"/>
      </c>
      <c r="H12" s="51">
        <f t="shared" si="3"/>
        <v>0</v>
      </c>
      <c r="I12" s="54">
        <f t="shared" si="4"/>
        <v>0</v>
      </c>
      <c r="J12" s="32">
        <f t="shared" si="5"/>
        <v>0</v>
      </c>
    </row>
    <row r="13" spans="1:10" ht="15">
      <c r="A13" s="80" t="s">
        <v>16</v>
      </c>
      <c r="B13" s="81"/>
      <c r="C13" s="49"/>
      <c r="D13" s="26">
        <f t="shared" si="0"/>
      </c>
      <c r="E13" s="27">
        <f t="shared" si="1"/>
      </c>
      <c r="F13" s="82"/>
      <c r="G13" s="26">
        <f t="shared" si="2"/>
      </c>
      <c r="H13" s="51">
        <f t="shared" si="3"/>
        <v>0</v>
      </c>
      <c r="I13" s="54">
        <f t="shared" si="4"/>
        <v>0</v>
      </c>
      <c r="J13" s="32">
        <f t="shared" si="5"/>
        <v>0</v>
      </c>
    </row>
    <row r="14" spans="1:10" ht="15">
      <c r="A14" s="80" t="s">
        <v>17</v>
      </c>
      <c r="B14" s="81"/>
      <c r="C14" s="49"/>
      <c r="D14" s="26">
        <f t="shared" si="0"/>
      </c>
      <c r="E14" s="27">
        <f t="shared" si="1"/>
      </c>
      <c r="F14" s="82"/>
      <c r="G14" s="26">
        <f t="shared" si="2"/>
      </c>
      <c r="H14" s="51">
        <f t="shared" si="3"/>
        <v>0</v>
      </c>
      <c r="I14" s="54">
        <f t="shared" si="4"/>
        <v>0</v>
      </c>
      <c r="J14" s="32">
        <f t="shared" si="5"/>
        <v>0</v>
      </c>
    </row>
    <row r="15" spans="1:10" ht="15">
      <c r="A15" s="80" t="s">
        <v>18</v>
      </c>
      <c r="B15" s="81"/>
      <c r="C15" s="49"/>
      <c r="D15" s="26">
        <f t="shared" si="0"/>
      </c>
      <c r="E15" s="27">
        <f t="shared" si="1"/>
      </c>
      <c r="F15" s="82"/>
      <c r="G15" s="26">
        <f t="shared" si="2"/>
      </c>
      <c r="H15" s="51">
        <f t="shared" si="3"/>
        <v>0</v>
      </c>
      <c r="I15" s="54">
        <f t="shared" si="4"/>
        <v>0</v>
      </c>
      <c r="J15" s="32">
        <f t="shared" si="5"/>
        <v>0</v>
      </c>
    </row>
    <row r="16" spans="1:10" ht="15">
      <c r="A16" s="80" t="s">
        <v>19</v>
      </c>
      <c r="B16" s="81"/>
      <c r="C16" s="49"/>
      <c r="D16" s="26">
        <f t="shared" si="0"/>
      </c>
      <c r="E16" s="27">
        <f t="shared" si="1"/>
      </c>
      <c r="F16" s="82"/>
      <c r="G16" s="26">
        <f t="shared" si="2"/>
      </c>
      <c r="H16" s="51">
        <f t="shared" si="3"/>
        <v>0</v>
      </c>
      <c r="I16" s="54">
        <f t="shared" si="4"/>
        <v>0</v>
      </c>
      <c r="J16" s="32">
        <f t="shared" si="5"/>
        <v>0</v>
      </c>
    </row>
    <row r="17" spans="1:10" ht="15">
      <c r="A17" s="80" t="s">
        <v>20</v>
      </c>
      <c r="B17" s="81"/>
      <c r="C17" s="49"/>
      <c r="D17" s="26">
        <f t="shared" si="0"/>
      </c>
      <c r="E17" s="27">
        <f t="shared" si="1"/>
      </c>
      <c r="F17" s="82"/>
      <c r="G17" s="26">
        <f t="shared" si="2"/>
      </c>
      <c r="H17" s="51">
        <f t="shared" si="3"/>
        <v>0</v>
      </c>
      <c r="I17" s="54">
        <f t="shared" si="4"/>
        <v>0</v>
      </c>
      <c r="J17" s="32">
        <f t="shared" si="5"/>
        <v>0</v>
      </c>
    </row>
    <row r="18" spans="1:10" ht="21">
      <c r="A18" s="35" t="s">
        <v>2</v>
      </c>
      <c r="B18" s="35"/>
      <c r="C18" s="33">
        <f aca="true" t="shared" si="6" ref="C18:H18">SUM(C8:C17)</f>
        <v>0</v>
      </c>
      <c r="D18" s="26">
        <f t="shared" si="6"/>
        <v>0</v>
      </c>
      <c r="E18" s="27">
        <f t="shared" si="6"/>
        <v>0</v>
      </c>
      <c r="F18" s="33">
        <f t="shared" si="6"/>
        <v>0</v>
      </c>
      <c r="G18" s="26">
        <f t="shared" si="6"/>
        <v>0</v>
      </c>
      <c r="H18" s="52">
        <f t="shared" si="6"/>
        <v>0</v>
      </c>
      <c r="I18" s="61">
        <f>SUM(C18,F18)</f>
        <v>0</v>
      </c>
      <c r="J18" s="34">
        <f>SUM(E18,H18)</f>
        <v>0</v>
      </c>
    </row>
    <row r="19" spans="1:10" ht="15" hidden="1">
      <c r="A19" s="55" t="s">
        <v>1</v>
      </c>
      <c r="B19" s="55"/>
      <c r="C19" s="55"/>
      <c r="D19" s="56"/>
      <c r="E19" s="57">
        <f>B24-E18</f>
        <v>0</v>
      </c>
      <c r="F19" s="53"/>
      <c r="G19" s="56"/>
      <c r="H19" s="56"/>
      <c r="I19" s="53"/>
      <c r="J19" s="53"/>
    </row>
    <row r="20" spans="1:10" ht="15">
      <c r="A20" s="68" t="s">
        <v>9</v>
      </c>
      <c r="B20" s="133">
        <f>IF(B6&gt;0,B6*0.77,B4)</f>
        <v>0</v>
      </c>
      <c r="C20" s="133"/>
      <c r="D20" s="15"/>
      <c r="E20" s="29">
        <v>0.5</v>
      </c>
      <c r="F20" s="42"/>
      <c r="G20" s="15"/>
      <c r="H20" s="15"/>
      <c r="I20" s="37"/>
      <c r="J20" s="37"/>
    </row>
    <row r="21" spans="1:10" ht="15">
      <c r="A21" s="69" t="s">
        <v>37</v>
      </c>
      <c r="B21" s="134">
        <f>IF(SUM(B8:B17)&gt;0,MIN(B8:B17),0.5)</f>
        <v>0.5</v>
      </c>
      <c r="C21" s="134"/>
      <c r="D21" s="15"/>
      <c r="E21" s="29">
        <v>0.55</v>
      </c>
      <c r="F21" s="41"/>
      <c r="G21" s="15"/>
      <c r="H21" s="15"/>
      <c r="I21" s="37"/>
      <c r="J21" s="37"/>
    </row>
    <row r="22" spans="1:10" ht="15">
      <c r="A22" s="69" t="s">
        <v>32</v>
      </c>
      <c r="B22" s="124">
        <f>B20*B21</f>
        <v>0</v>
      </c>
      <c r="C22" s="124"/>
      <c r="D22" s="15"/>
      <c r="E22" s="29">
        <v>0.6</v>
      </c>
      <c r="F22" s="41"/>
      <c r="G22" s="15"/>
      <c r="H22" s="15"/>
      <c r="I22" s="37"/>
      <c r="J22" s="37"/>
    </row>
    <row r="23" spans="1:10" ht="15">
      <c r="A23" s="71" t="s">
        <v>50</v>
      </c>
      <c r="B23" s="80"/>
      <c r="C23" s="31">
        <f>B23*2</f>
        <v>0</v>
      </c>
      <c r="D23" s="15"/>
      <c r="E23" s="29">
        <v>0.65</v>
      </c>
      <c r="F23" s="31">
        <f>C23</f>
        <v>0</v>
      </c>
      <c r="G23" s="15"/>
      <c r="H23" s="15"/>
      <c r="I23" s="37"/>
      <c r="J23" s="37"/>
    </row>
    <row r="24" spans="1:10" ht="21.75" thickBot="1">
      <c r="A24" s="70" t="s">
        <v>35</v>
      </c>
      <c r="B24" s="128">
        <f>IF((I18+C23)&lt;B22,I18+C23,B22-C23)</f>
        <v>0</v>
      </c>
      <c r="C24" s="120"/>
      <c r="D24" s="15"/>
      <c r="E24" s="29">
        <v>1</v>
      </c>
      <c r="F24" s="41"/>
      <c r="G24" s="15"/>
      <c r="H24" s="15"/>
      <c r="I24" s="37"/>
      <c r="J24" s="37"/>
    </row>
    <row r="25" spans="1:10" ht="15">
      <c r="A25" s="37"/>
      <c r="B25" s="37"/>
      <c r="C25" s="39"/>
      <c r="D25" s="15"/>
      <c r="E25" s="15"/>
      <c r="F25" s="37"/>
      <c r="G25" s="15"/>
      <c r="H25" s="15"/>
      <c r="I25" s="37"/>
      <c r="J25" s="37"/>
    </row>
    <row r="26" spans="1:10" ht="15">
      <c r="A26" s="148" t="s">
        <v>39</v>
      </c>
      <c r="B26" s="148"/>
      <c r="C26" s="148"/>
      <c r="D26" s="148"/>
      <c r="E26" s="148"/>
      <c r="F26" s="148"/>
      <c r="G26" s="148"/>
      <c r="H26" s="148"/>
      <c r="I26" s="148"/>
      <c r="J26" s="148"/>
    </row>
  </sheetData>
  <sheetProtection password="D8F6" sheet="1" objects="1" scenarios="1" selectLockedCells="1"/>
  <mergeCells count="9">
    <mergeCell ref="A2:J2"/>
    <mergeCell ref="B24:C24"/>
    <mergeCell ref="A26:J26"/>
    <mergeCell ref="B3:F3"/>
    <mergeCell ref="B4:C4"/>
    <mergeCell ref="B6:C6"/>
    <mergeCell ref="B20:C20"/>
    <mergeCell ref="B21:C21"/>
    <mergeCell ref="B22:C22"/>
  </mergeCells>
  <dataValidations count="7">
    <dataValidation allowBlank="1" showInputMessage="1" showErrorMessage="1" promptTitle="Case Number" prompt="The case number can be found on the first page of the IWO as Remittance Identifier." sqref="A8:A17"/>
    <dataValidation allowBlank="1" showInputMessage="1" showErrorMessage="1" promptTitle="Employee Name" prompt="Enter the name of the employee for which you will be withholding child support." sqref="B3:F3"/>
    <dataValidation allowBlank="1" showInputMessage="1" showErrorMessage="1" promptTitle="ID" prompt="This field can be used for your company identification number for the employee.  This is not a required field." sqref="J3"/>
    <dataValidation allowBlank="1" showInputMessage="1" showErrorMessage="1" promptTitle="Charging a Withholding Fee?" prompt="If yes, enter the number of cases for which a fee is being charged; otherwise, enter &quot;0&quot;. " sqref="B23"/>
    <dataValidation allowBlank="1" showInputMessage="1" showErrorMessage="1" promptTitle="Lump Sum" prompt="Please input the amount of the Lump Sum or Bonus after all required deductions." sqref="B4:C4"/>
    <dataValidation allowBlank="1" showInputMessage="1" showErrorMessage="1" promptTitle="Arrears Balance" prompt="Please contact the Employer Maintanence Unit (EMU) for more information about the arrears balance at EMU@dcs.IN.gov. " sqref="F8:F17"/>
    <dataValidation type="list" allowBlank="1" showInputMessage="1" showErrorMessage="1" promptTitle="Consumer Credit Protection Act" prompt="(CCPA) limits the amount that can be withheld from an individual's disposable earnings. You can find the withholding limits on page 3 of the standard Income Withholding Order or at 15 U.S.C.§1673(b). " errorTitle="Not an acceptable limit" error="CCPA limits on Indiana cases should be 50, 55, 60, or 65 percent" sqref="B8:B17">
      <formula1>$E$20:$E$23</formula1>
    </dataValidation>
  </dataValidations>
  <printOptions/>
  <pageMargins left="0.7" right="0.7" top="0.75" bottom="0.75" header="0.3" footer="0.3"/>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B13:Q51"/>
  <sheetViews>
    <sheetView showGridLines="0" showRowColHeaders="0" zoomScale="80" zoomScaleNormal="80" zoomScalePageLayoutView="0" workbookViewId="0" topLeftCell="A1">
      <selection activeCell="M5" sqref="M5"/>
    </sheetView>
  </sheetViews>
  <sheetFormatPr defaultColWidth="9.140625" defaultRowHeight="15"/>
  <cols>
    <col min="1" max="1" width="4.7109375" style="0" customWidth="1"/>
  </cols>
  <sheetData>
    <row r="13" ht="15.75">
      <c r="Q13" s="101"/>
    </row>
    <row r="14" ht="15.75">
      <c r="Q14" s="101"/>
    </row>
    <row r="15" ht="15.75">
      <c r="Q15" s="101"/>
    </row>
    <row r="16" ht="15.75">
      <c r="Q16" s="101"/>
    </row>
    <row r="51" ht="15">
      <c r="B51" s="99"/>
    </row>
  </sheetData>
  <sheetProtection password="DF76" sheet="1" objects="1" scenarios="1" selectLockedCells="1" selectUnlockedCells="1"/>
  <printOptions/>
  <pageMargins left="0.25" right="0.25"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raffaufjf</dc:creator>
  <cp:keywords/>
  <dc:description/>
  <cp:lastModifiedBy>Lemmons, Nicole</cp:lastModifiedBy>
  <cp:lastPrinted>2017-01-19T13:36:26Z</cp:lastPrinted>
  <dcterms:created xsi:type="dcterms:W3CDTF">2015-06-22T14:40:43Z</dcterms:created>
  <dcterms:modified xsi:type="dcterms:W3CDTF">2018-11-07T13:35:31Z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