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Edison\Charter Application\"/>
    </mc:Choice>
  </mc:AlternateContent>
  <xr:revisionPtr revIDLastSave="0" documentId="13_ncr:1_{9E3EA1E9-589C-4B7C-8618-E92F0CCB50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  <sheet name="Salary Schedule" sheetId="2" r:id="rId2"/>
    <sheet name="Sheet1" sheetId="3" r:id="rId3"/>
  </sheets>
  <calcPr calcId="181029"/>
</workbook>
</file>

<file path=xl/calcChain.xml><?xml version="1.0" encoding="utf-8"?>
<calcChain xmlns="http://schemas.openxmlformats.org/spreadsheetml/2006/main">
  <c r="B81" i="1" l="1"/>
  <c r="E78" i="1"/>
  <c r="E79" i="1" s="1"/>
  <c r="F78" i="1"/>
  <c r="F79" i="1" s="1"/>
  <c r="G78" i="1"/>
  <c r="G79" i="1" s="1"/>
  <c r="E64" i="1"/>
  <c r="F64" i="1"/>
  <c r="G64" i="1"/>
  <c r="F46" i="1"/>
  <c r="G46" i="1" s="1"/>
  <c r="F47" i="1"/>
  <c r="G47" i="1"/>
  <c r="F48" i="1"/>
  <c r="F58" i="1" s="1"/>
  <c r="G48" i="1"/>
  <c r="F49" i="1"/>
  <c r="G49" i="1" s="1"/>
  <c r="F50" i="1"/>
  <c r="G50" i="1" s="1"/>
  <c r="F51" i="1"/>
  <c r="G51" i="1"/>
  <c r="F52" i="1"/>
  <c r="G52" i="1"/>
  <c r="F53" i="1"/>
  <c r="G53" i="1" s="1"/>
  <c r="F54" i="1"/>
  <c r="G54" i="1" s="1"/>
  <c r="F55" i="1"/>
  <c r="G55" i="1"/>
  <c r="F56" i="1"/>
  <c r="G56" i="1"/>
  <c r="F57" i="1"/>
  <c r="G57" i="1" s="1"/>
  <c r="E57" i="1"/>
  <c r="E51" i="1"/>
  <c r="E52" i="1"/>
  <c r="E53" i="1"/>
  <c r="E54" i="1"/>
  <c r="E55" i="1"/>
  <c r="E56" i="1"/>
  <c r="E50" i="1"/>
  <c r="E49" i="1"/>
  <c r="E47" i="1"/>
  <c r="E48" i="1"/>
  <c r="E46" i="1"/>
  <c r="F32" i="1"/>
  <c r="G32" i="1"/>
  <c r="F33" i="1"/>
  <c r="G33" i="1" s="1"/>
  <c r="F34" i="1"/>
  <c r="G34" i="1" s="1"/>
  <c r="F35" i="1"/>
  <c r="G35" i="1"/>
  <c r="F36" i="1"/>
  <c r="G36" i="1"/>
  <c r="F37" i="1"/>
  <c r="G37" i="1" s="1"/>
  <c r="F39" i="1"/>
  <c r="G39" i="1" s="1"/>
  <c r="F40" i="1"/>
  <c r="G40" i="1"/>
  <c r="F41" i="1"/>
  <c r="G41" i="1"/>
  <c r="F42" i="1"/>
  <c r="G42" i="1" s="1"/>
  <c r="F43" i="1"/>
  <c r="G43" i="1" s="1"/>
  <c r="E44" i="1"/>
  <c r="E40" i="1"/>
  <c r="E41" i="1"/>
  <c r="E42" i="1"/>
  <c r="E43" i="1"/>
  <c r="E39" i="1"/>
  <c r="E33" i="1"/>
  <c r="E34" i="1"/>
  <c r="E35" i="1"/>
  <c r="E36" i="1"/>
  <c r="E37" i="1"/>
  <c r="E32" i="1"/>
  <c r="E30" i="1"/>
  <c r="F30" i="1"/>
  <c r="G30" i="1"/>
  <c r="E24" i="1"/>
  <c r="F24" i="1" s="1"/>
  <c r="G24" i="1" s="1"/>
  <c r="D21" i="1"/>
  <c r="E21" i="1" s="1"/>
  <c r="F21" i="1" s="1"/>
  <c r="G21" i="1" s="1"/>
  <c r="E9" i="1"/>
  <c r="F9" i="1"/>
  <c r="G9" i="1"/>
  <c r="E12" i="1"/>
  <c r="F12" i="1"/>
  <c r="G12" i="1"/>
  <c r="E17" i="1"/>
  <c r="F17" i="1"/>
  <c r="G17" i="1"/>
  <c r="D12" i="1"/>
  <c r="D57" i="1"/>
  <c r="D52" i="1"/>
  <c r="D53" i="1"/>
  <c r="D54" i="1"/>
  <c r="D49" i="1"/>
  <c r="D44" i="1"/>
  <c r="D30" i="1"/>
  <c r="D23" i="1"/>
  <c r="D26" i="1" s="1"/>
  <c r="D17" i="1"/>
  <c r="D9" i="1"/>
  <c r="F19" i="1"/>
  <c r="C67" i="2"/>
  <c r="C13" i="2"/>
  <c r="E72" i="2"/>
  <c r="B72" i="2"/>
  <c r="F70" i="2"/>
  <c r="D70" i="2"/>
  <c r="C70" i="2"/>
  <c r="F69" i="2"/>
  <c r="D69" i="2"/>
  <c r="C69" i="2"/>
  <c r="F68" i="2"/>
  <c r="D68" i="2"/>
  <c r="C68" i="2"/>
  <c r="F67" i="2"/>
  <c r="D67" i="2"/>
  <c r="F66" i="2"/>
  <c r="D66" i="2"/>
  <c r="C66" i="2"/>
  <c r="E64" i="2"/>
  <c r="B64" i="2"/>
  <c r="B50" i="1" s="1"/>
  <c r="D50" i="1" s="1"/>
  <c r="F62" i="2"/>
  <c r="D62" i="2"/>
  <c r="C62" i="2"/>
  <c r="F61" i="2"/>
  <c r="D61" i="2"/>
  <c r="C61" i="2"/>
  <c r="D60" i="2"/>
  <c r="G60" i="2" s="1"/>
  <c r="F59" i="2"/>
  <c r="D59" i="2"/>
  <c r="C59" i="2"/>
  <c r="F58" i="2"/>
  <c r="D58" i="2"/>
  <c r="C58" i="2"/>
  <c r="F57" i="2"/>
  <c r="D57" i="2"/>
  <c r="C57" i="2"/>
  <c r="F56" i="2"/>
  <c r="D56" i="2"/>
  <c r="C56" i="2"/>
  <c r="F55" i="2"/>
  <c r="D55" i="2"/>
  <c r="C55" i="2"/>
  <c r="F54" i="2"/>
  <c r="D54" i="2"/>
  <c r="C54" i="2"/>
  <c r="F53" i="2"/>
  <c r="D53" i="2"/>
  <c r="C53" i="2"/>
  <c r="F52" i="2"/>
  <c r="D52" i="2"/>
  <c r="C52" i="2"/>
  <c r="F51" i="2"/>
  <c r="D51" i="2"/>
  <c r="C51" i="2"/>
  <c r="F50" i="2"/>
  <c r="D50" i="2"/>
  <c r="C50" i="2"/>
  <c r="D49" i="2"/>
  <c r="G49" i="2" s="1"/>
  <c r="F48" i="2"/>
  <c r="D48" i="2"/>
  <c r="C48" i="2"/>
  <c r="F47" i="2"/>
  <c r="D47" i="2"/>
  <c r="C47" i="2"/>
  <c r="F46" i="2"/>
  <c r="D46" i="2"/>
  <c r="C46" i="2"/>
  <c r="D45" i="2"/>
  <c r="G45" i="2" s="1"/>
  <c r="F44" i="2"/>
  <c r="D44" i="2"/>
  <c r="C44" i="2"/>
  <c r="F43" i="2"/>
  <c r="D43" i="2"/>
  <c r="C43" i="2"/>
  <c r="F42" i="2"/>
  <c r="D42" i="2"/>
  <c r="C42" i="2"/>
  <c r="F41" i="2"/>
  <c r="D41" i="2"/>
  <c r="C41" i="2"/>
  <c r="F40" i="2"/>
  <c r="D40" i="2"/>
  <c r="C40" i="2"/>
  <c r="F39" i="2"/>
  <c r="D39" i="2"/>
  <c r="C39" i="2"/>
  <c r="F37" i="2"/>
  <c r="D37" i="2"/>
  <c r="C37" i="2"/>
  <c r="F36" i="2"/>
  <c r="D36" i="2"/>
  <c r="C36" i="2"/>
  <c r="D35" i="2"/>
  <c r="G35" i="2" s="1"/>
  <c r="F34" i="2"/>
  <c r="D34" i="2"/>
  <c r="C34" i="2"/>
  <c r="F33" i="2"/>
  <c r="D33" i="2"/>
  <c r="C33" i="2"/>
  <c r="D32" i="2"/>
  <c r="G32" i="2" s="1"/>
  <c r="F31" i="2"/>
  <c r="D31" i="2"/>
  <c r="C31" i="2"/>
  <c r="F30" i="2"/>
  <c r="D30" i="2"/>
  <c r="C30" i="2"/>
  <c r="F28" i="2"/>
  <c r="D28" i="2"/>
  <c r="C28" i="2"/>
  <c r="F27" i="2"/>
  <c r="D27" i="2"/>
  <c r="C27" i="2"/>
  <c r="D26" i="2"/>
  <c r="F25" i="2"/>
  <c r="D25" i="2"/>
  <c r="C25" i="2"/>
  <c r="D24" i="2"/>
  <c r="C24" i="2"/>
  <c r="D23" i="2"/>
  <c r="F22" i="2"/>
  <c r="D22" i="2"/>
  <c r="C22" i="2"/>
  <c r="F21" i="2"/>
  <c r="D21" i="2"/>
  <c r="C21" i="2"/>
  <c r="F20" i="2"/>
  <c r="D20" i="2"/>
  <c r="C20" i="2"/>
  <c r="F18" i="2"/>
  <c r="D18" i="2"/>
  <c r="C18" i="2"/>
  <c r="F17" i="2"/>
  <c r="D17" i="2"/>
  <c r="C17" i="2"/>
  <c r="F16" i="2"/>
  <c r="D16" i="2"/>
  <c r="C16" i="2"/>
  <c r="E14" i="2"/>
  <c r="B14" i="2"/>
  <c r="B47" i="1" s="1"/>
  <c r="D47" i="1" s="1"/>
  <c r="F13" i="2"/>
  <c r="D13" i="2"/>
  <c r="F12" i="2"/>
  <c r="D12" i="2"/>
  <c r="C12" i="2"/>
  <c r="E10" i="2"/>
  <c r="B10" i="2"/>
  <c r="B46" i="1" s="1"/>
  <c r="D46" i="1" s="1"/>
  <c r="F9" i="2"/>
  <c r="D9" i="2"/>
  <c r="C9" i="2"/>
  <c r="F8" i="2"/>
  <c r="D8" i="2"/>
  <c r="C8" i="2"/>
  <c r="F7" i="2"/>
  <c r="D7" i="2"/>
  <c r="C7" i="2"/>
  <c r="F6" i="2"/>
  <c r="D6" i="2"/>
  <c r="C6" i="2"/>
  <c r="B78" i="1"/>
  <c r="B64" i="1"/>
  <c r="B51" i="1"/>
  <c r="D51" i="1" s="1"/>
  <c r="B44" i="1"/>
  <c r="B30" i="1"/>
  <c r="B26" i="1"/>
  <c r="B19" i="1"/>
  <c r="F80" i="1" l="1"/>
  <c r="G58" i="1"/>
  <c r="E58" i="1"/>
  <c r="G44" i="1"/>
  <c r="F44" i="1"/>
  <c r="E19" i="1"/>
  <c r="E80" i="1" s="1"/>
  <c r="D78" i="1"/>
  <c r="D19" i="1"/>
  <c r="E23" i="1"/>
  <c r="D64" i="1"/>
  <c r="G19" i="1"/>
  <c r="G80" i="1" s="1"/>
  <c r="D14" i="2"/>
  <c r="G36" i="2"/>
  <c r="G54" i="2"/>
  <c r="G16" i="2"/>
  <c r="G46" i="2"/>
  <c r="G51" i="2"/>
  <c r="G55" i="2"/>
  <c r="G57" i="2"/>
  <c r="G59" i="2"/>
  <c r="G44" i="2"/>
  <c r="G8" i="2"/>
  <c r="G25" i="2"/>
  <c r="G27" i="2"/>
  <c r="G58" i="2"/>
  <c r="G22" i="2"/>
  <c r="G66" i="2"/>
  <c r="G30" i="2"/>
  <c r="G61" i="2"/>
  <c r="D72" i="2"/>
  <c r="E75" i="2"/>
  <c r="G34" i="2"/>
  <c r="C64" i="2"/>
  <c r="G70" i="2"/>
  <c r="C14" i="2"/>
  <c r="G33" i="2"/>
  <c r="G37" i="2"/>
  <c r="G40" i="2"/>
  <c r="G53" i="2"/>
  <c r="F72" i="2"/>
  <c r="G9" i="2"/>
  <c r="G6" i="2"/>
  <c r="F64" i="2"/>
  <c r="G18" i="2"/>
  <c r="G31" i="2"/>
  <c r="G42" i="2"/>
  <c r="G62" i="2"/>
  <c r="G13" i="2"/>
  <c r="D10" i="2"/>
  <c r="F14" i="2"/>
  <c r="G21" i="2"/>
  <c r="G28" i="2"/>
  <c r="G47" i="2"/>
  <c r="G50" i="2"/>
  <c r="G67" i="2"/>
  <c r="G69" i="2"/>
  <c r="G41" i="2"/>
  <c r="G43" i="2"/>
  <c r="F10" i="2"/>
  <c r="G39" i="2"/>
  <c r="G52" i="2"/>
  <c r="G7" i="2"/>
  <c r="D64" i="2"/>
  <c r="G20" i="2"/>
  <c r="G24" i="2"/>
  <c r="G48" i="2"/>
  <c r="G56" i="2"/>
  <c r="G68" i="2"/>
  <c r="C10" i="2"/>
  <c r="G12" i="2"/>
  <c r="C72" i="2"/>
  <c r="B75" i="2"/>
  <c r="G17" i="2"/>
  <c r="E26" i="1" l="1"/>
  <c r="F23" i="1"/>
  <c r="G14" i="2"/>
  <c r="F75" i="2"/>
  <c r="B56" i="1" s="1"/>
  <c r="D56" i="1" s="1"/>
  <c r="D75" i="2"/>
  <c r="B55" i="1" s="1"/>
  <c r="D55" i="1" s="1"/>
  <c r="C75" i="2"/>
  <c r="B48" i="1" s="1"/>
  <c r="G72" i="2"/>
  <c r="G64" i="2"/>
  <c r="G10" i="2"/>
  <c r="F26" i="1" l="1"/>
  <c r="G23" i="1"/>
  <c r="G26" i="1" s="1"/>
  <c r="B58" i="1"/>
  <c r="B79" i="1" s="1"/>
  <c r="D48" i="1"/>
  <c r="D58" i="1" s="1"/>
  <c r="D79" i="1" s="1"/>
  <c r="D80" i="1" s="1"/>
  <c r="D81" i="1" s="1"/>
  <c r="E81" i="1" s="1"/>
  <c r="F81" i="1" s="1"/>
  <c r="G81" i="1" s="1"/>
  <c r="G75" i="2"/>
  <c r="B80" i="1" l="1"/>
</calcChain>
</file>

<file path=xl/sharedStrings.xml><?xml version="1.0" encoding="utf-8"?>
<sst xmlns="http://schemas.openxmlformats.org/spreadsheetml/2006/main" count="274" uniqueCount="167">
  <si>
    <t>Edison School for the Arts</t>
  </si>
  <si>
    <t>Revenue</t>
  </si>
  <si>
    <t>Contributions</t>
  </si>
  <si>
    <t>Grants</t>
  </si>
  <si>
    <t>Interest Income</t>
  </si>
  <si>
    <t>Locked Position Funding/Program Specific</t>
  </si>
  <si>
    <t>Other Revenue</t>
  </si>
  <si>
    <t>IPS Athletics</t>
  </si>
  <si>
    <t>SBA Funding</t>
  </si>
  <si>
    <t>Teacher Appreciation Grant</t>
  </si>
  <si>
    <t>ESSER III</t>
  </si>
  <si>
    <t>Title I</t>
  </si>
  <si>
    <t>Title II</t>
  </si>
  <si>
    <t>Title III</t>
  </si>
  <si>
    <t>Title IV</t>
  </si>
  <si>
    <t>Total Revenue</t>
  </si>
  <si>
    <t>Expenditures</t>
  </si>
  <si>
    <t>Insurance</t>
  </si>
  <si>
    <t>Other/Contingency</t>
  </si>
  <si>
    <t>Advertising/Marketing</t>
  </si>
  <si>
    <t>Travel</t>
  </si>
  <si>
    <t>Contingency</t>
  </si>
  <si>
    <t>Total Other/Contingency</t>
  </si>
  <si>
    <t>Professional Development</t>
  </si>
  <si>
    <t>Total Professional Development</t>
  </si>
  <si>
    <t>Travel for PD</t>
  </si>
  <si>
    <t>Purchased Services</t>
  </si>
  <si>
    <t>Accounting Services</t>
  </si>
  <si>
    <t>Bank Fees</t>
  </si>
  <si>
    <t>Dues &amp; Subscriptions</t>
  </si>
  <si>
    <t xml:space="preserve">BOT (13K), Grant Watch (200), Zoom (2.4K), Whetstone (3.7K) , SFS (500), Quickbooks (1K), Amazon Business (200), </t>
  </si>
  <si>
    <t>Field Trips</t>
  </si>
  <si>
    <t>IPS Purchased Services</t>
  </si>
  <si>
    <t>IT Services</t>
  </si>
  <si>
    <t>Legal Fees</t>
  </si>
  <si>
    <t>Other Instructional Services</t>
  </si>
  <si>
    <t>KDO (1.5K) Art With a Heart,(4K) Tutor Mate (1K)</t>
  </si>
  <si>
    <t>Other Professional Services</t>
  </si>
  <si>
    <t>PEO Admin Fee</t>
  </si>
  <si>
    <t>Printing and Copying</t>
  </si>
  <si>
    <t xml:space="preserve">Trifolds, Fliers (1000), Business Cards (500), </t>
  </si>
  <si>
    <t>Substitute Teachers</t>
  </si>
  <si>
    <t>Total Purchased Services</t>
  </si>
  <si>
    <t>Salaries/Benefits/Taxes</t>
  </si>
  <si>
    <t>Admin Salaries - Certified</t>
  </si>
  <si>
    <t>Admin Salaries - Non-Certified</t>
  </si>
  <si>
    <t>FICA Taxes</t>
  </si>
  <si>
    <t>Health Insurance</t>
  </si>
  <si>
    <t>Instructional Salaries - Certified</t>
  </si>
  <si>
    <t>Instructional Salaries - Non-Certified</t>
  </si>
  <si>
    <t>Other Benefits</t>
  </si>
  <si>
    <t>Retirement Match</t>
  </si>
  <si>
    <t>Stipends</t>
  </si>
  <si>
    <t xml:space="preserve">Additional Hours, Arts Integration, Committees, Saturday School, Teacher Appreciation Grant (TAG)  16K, Any Given Child (2K), </t>
  </si>
  <si>
    <t>SUI</t>
  </si>
  <si>
    <t>TRF/ PERF Expense</t>
  </si>
  <si>
    <t>Workers Comp</t>
  </si>
  <si>
    <t>Total Salaries/Benefits/Taxes</t>
  </si>
  <si>
    <t>School Events</t>
  </si>
  <si>
    <t>Athletics</t>
  </si>
  <si>
    <t>Parent Involvement</t>
  </si>
  <si>
    <t>Performance</t>
  </si>
  <si>
    <t>Student Recognition</t>
  </si>
  <si>
    <t>Total School Events</t>
  </si>
  <si>
    <t>Supplies &amp; Materials</t>
  </si>
  <si>
    <t>Art Supplies</t>
  </si>
  <si>
    <t>Classroom Supplies</t>
  </si>
  <si>
    <t>Curriculum &amp; Assessments</t>
  </si>
  <si>
    <t>Extra- Curricular Supplies</t>
  </si>
  <si>
    <t>Furniture</t>
  </si>
  <si>
    <t>Hardware/Software</t>
  </si>
  <si>
    <t>Library Books &amp; Supplies</t>
  </si>
  <si>
    <t>Musical Instruments</t>
  </si>
  <si>
    <t>Office Supplies</t>
  </si>
  <si>
    <t>Postage</t>
  </si>
  <si>
    <t>Spirit Wear</t>
  </si>
  <si>
    <t>Staff / Board Appreciation</t>
  </si>
  <si>
    <t>Total Supplies &amp; Materials</t>
  </si>
  <si>
    <t>Total Expenditures</t>
  </si>
  <si>
    <t>Net Revenue</t>
  </si>
  <si>
    <t>Edison School of the Arts</t>
  </si>
  <si>
    <t>21/22</t>
  </si>
  <si>
    <t>FICA</t>
  </si>
  <si>
    <t>INS</t>
  </si>
  <si>
    <t>PERF/TRF</t>
  </si>
  <si>
    <t>TOTAL</t>
  </si>
  <si>
    <t>ADMINISTRATIVE</t>
  </si>
  <si>
    <t>Executive Director</t>
  </si>
  <si>
    <t>Principal</t>
  </si>
  <si>
    <t>Assistant Principal</t>
  </si>
  <si>
    <t>Dir. Of Advancement/Engagement</t>
  </si>
  <si>
    <t>Director of Operations</t>
  </si>
  <si>
    <t>Office Manager</t>
  </si>
  <si>
    <t>INSTRUCTIONAL - Certified</t>
  </si>
  <si>
    <t>Kindergarten</t>
  </si>
  <si>
    <t>First Grade</t>
  </si>
  <si>
    <t>Second Grade</t>
  </si>
  <si>
    <t>Third Grade</t>
  </si>
  <si>
    <t>Fourth Math</t>
  </si>
  <si>
    <t>Fourth ELA</t>
  </si>
  <si>
    <t>Fifth Math</t>
  </si>
  <si>
    <t>Fifth ELA</t>
  </si>
  <si>
    <t>Sixth Math</t>
  </si>
  <si>
    <t xml:space="preserve">Sixth ELA </t>
  </si>
  <si>
    <t>Seventh Math</t>
  </si>
  <si>
    <t>Seventh ELA</t>
  </si>
  <si>
    <t>Eighth Math</t>
  </si>
  <si>
    <t>Eighth ELA</t>
  </si>
  <si>
    <t>7-8 Science</t>
  </si>
  <si>
    <t>Kare</t>
  </si>
  <si>
    <t>Instructional Coach</t>
  </si>
  <si>
    <t xml:space="preserve">Instructional Coach </t>
  </si>
  <si>
    <t>Instrumental</t>
  </si>
  <si>
    <t>Instrumental/Vocal</t>
  </si>
  <si>
    <t>General Music</t>
  </si>
  <si>
    <t>Arts Coord/Art Int. Spec</t>
  </si>
  <si>
    <t>Visual Arts, 2D Art, 3D</t>
  </si>
  <si>
    <t>Visual Arts Digital</t>
  </si>
  <si>
    <t>Physcial Education</t>
  </si>
  <si>
    <t>Dance</t>
  </si>
  <si>
    <t>Theater</t>
  </si>
  <si>
    <t>Instrumental (.5)</t>
  </si>
  <si>
    <t>Conselor #1</t>
  </si>
  <si>
    <t xml:space="preserve">Counselor #2   </t>
  </si>
  <si>
    <t>INSTRUCTIONAL - Non-Certified</t>
  </si>
  <si>
    <t>Instructional Asst - K-1</t>
  </si>
  <si>
    <t>Instructional Asst - 6-8</t>
  </si>
  <si>
    <t>Media Assistant</t>
  </si>
  <si>
    <t>Behavior Adjustment #1</t>
  </si>
  <si>
    <t>Behavior Adjustment #3</t>
  </si>
  <si>
    <t>Current Budget w/5-Year Projection as Charter/Innovation Partner Beginning Year 2</t>
  </si>
  <si>
    <t>2022-2023</t>
  </si>
  <si>
    <t>2023-2024</t>
  </si>
  <si>
    <t>2024-2025</t>
  </si>
  <si>
    <t>2025-2026</t>
  </si>
  <si>
    <t>Budget 2021-2022</t>
  </si>
  <si>
    <t>21-22 STAFFING</t>
  </si>
  <si>
    <t>Insurance Amounts not carried over to main tab; Used for checking estimates</t>
  </si>
  <si>
    <t>Notes/Comments</t>
  </si>
  <si>
    <t>Enrollment</t>
  </si>
  <si>
    <t>Revenue/Expense as Charter</t>
  </si>
  <si>
    <t>Charter/Innovation Grant</t>
  </si>
  <si>
    <t>$1,200/student as charter</t>
  </si>
  <si>
    <t>Expect Contributions to Remain Constant</t>
  </si>
  <si>
    <t>Do Not Expect to Continue</t>
  </si>
  <si>
    <t>Basic Grant</t>
  </si>
  <si>
    <t>Constant</t>
  </si>
  <si>
    <t>Expected for 3 years, but uncertain if status to charter impacts this</t>
  </si>
  <si>
    <t>Feder Special Education Part B</t>
  </si>
  <si>
    <t>Expect Misc Other Revenue to Remain Constant; Includes Formative Assessment, Textbook Reimb, and other</t>
  </si>
  <si>
    <t>No Title III, but add $1,500 * 15% of enrollment for Part B</t>
  </si>
  <si>
    <t>Placeholder for Unknown Transition Costs</t>
  </si>
  <si>
    <t>None in 2020-21</t>
  </si>
  <si>
    <t>Regular Annual Contingency</t>
  </si>
  <si>
    <t>Including Audit</t>
  </si>
  <si>
    <t>Purchased Services General Assumption is 2% annual increase</t>
  </si>
  <si>
    <t>More in year 2 due to potential negotiations</t>
  </si>
  <si>
    <t>Add Data Reporting, Special Education Oversight, and other misc. to existing background checks, TFA, etc.</t>
  </si>
  <si>
    <t>Details on Salary Schedule Tab; 2% annual incr</t>
  </si>
  <si>
    <t>Estimate 5% annual incr</t>
  </si>
  <si>
    <t>Total Revenue does not include Federal Lunch Revenue</t>
  </si>
  <si>
    <t>Budget for replacement of other IPS In-kind</t>
  </si>
  <si>
    <t>Estimate w/Complexity @ $7,250/student; +$2,300 per student for 15% of enrollment for State Sped</t>
  </si>
  <si>
    <t>Conservative based on track record of Development</t>
  </si>
  <si>
    <t>5% annual increases</t>
  </si>
  <si>
    <t>Estimate for rent, utilities, transportation, custodial, security either purchased through IPS or independently; Foodservice expense not included because lunch revenue is not included</t>
  </si>
  <si>
    <t>Ending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</si>
</sst>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$&quot;#,##0.00"/>
    <numFmt numFmtId="165" formatCode="_(* #,##0_);_(* \(#,##0\);_(* &quot;-&quot;??_);_(@_)"/>
  </numFmts>
  <fonts count="23">
    <font>
      <sz val="11"/>
      <color rgb="FF000000"/>
      <name val="Calibri"/>
    </font>
    <font>
      <b/>
      <sz val="12"/>
      <color rgb="FF000000"/>
      <name val="Century Gothic"/>
    </font>
    <font>
      <sz val="11"/>
      <name val="Calibri"/>
    </font>
    <font>
      <b/>
      <sz val="12"/>
      <color theme="1"/>
      <name val="Century Gothic"/>
    </font>
    <font>
      <b/>
      <sz val="8"/>
      <color rgb="FF000000"/>
      <name val="Century Gothic"/>
    </font>
    <font>
      <sz val="8"/>
      <color rgb="FF000000"/>
      <name val="Century Gothic"/>
    </font>
    <font>
      <sz val="11"/>
      <color theme="1"/>
      <name val="Calibri"/>
    </font>
    <font>
      <sz val="8"/>
      <color theme="1"/>
      <name val="Century Gothic"/>
    </font>
    <font>
      <b/>
      <sz val="11"/>
      <color theme="1"/>
      <name val="Calibri"/>
    </font>
    <font>
      <sz val="11"/>
      <color theme="1"/>
      <name val="Calibri"/>
    </font>
    <font>
      <b/>
      <sz val="10"/>
      <color theme="1"/>
      <name val="Arial"/>
    </font>
    <font>
      <sz val="9"/>
      <color theme="1"/>
      <name val="Arial"/>
    </font>
    <font>
      <sz val="9"/>
      <color rgb="FF000000"/>
      <name val="Arial"/>
    </font>
    <font>
      <b/>
      <sz val="9"/>
      <color theme="1"/>
      <name val="Arial"/>
    </font>
    <font>
      <b/>
      <u/>
      <sz val="9"/>
      <color theme="1"/>
      <name val="Arial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2"/>
      <color rgb="FF000000"/>
      <name val="Century Gothic"/>
      <family val="2"/>
    </font>
    <font>
      <b/>
      <sz val="9"/>
      <color theme="1"/>
      <name val="Arial"/>
      <family val="2"/>
    </font>
    <font>
      <sz val="8"/>
      <color rgb="FF000000"/>
      <name val="Century Gothic"/>
      <family val="2"/>
    </font>
    <font>
      <b/>
      <sz val="11"/>
      <color rgb="FF000000"/>
      <name val="Calibri"/>
      <family val="2"/>
    </font>
    <font>
      <b/>
      <sz val="8"/>
      <color rgb="FF00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left" wrapText="1"/>
    </xf>
    <xf numFmtId="164" fontId="5" fillId="3" borderId="5" xfId="0" applyNumberFormat="1" applyFont="1" applyFill="1" applyBorder="1" applyAlignment="1">
      <alignment horizontal="left" wrapText="1"/>
    </xf>
    <xf numFmtId="0" fontId="6" fillId="3" borderId="0" xfId="0" applyFont="1" applyFill="1"/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0" fontId="7" fillId="0" borderId="0" xfId="0" applyFont="1"/>
    <xf numFmtId="16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 wrapText="1"/>
    </xf>
    <xf numFmtId="164" fontId="5" fillId="0" borderId="6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0" fontId="8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164" fontId="5" fillId="2" borderId="5" xfId="0" applyNumberFormat="1" applyFont="1" applyFill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164" fontId="4" fillId="3" borderId="5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1" fillId="0" borderId="0" xfId="0" applyNumberFormat="1" applyFont="1"/>
    <xf numFmtId="164" fontId="11" fillId="0" borderId="0" xfId="0" applyNumberFormat="1" applyFont="1"/>
    <xf numFmtId="0" fontId="9" fillId="0" borderId="0" xfId="0" applyFont="1"/>
    <xf numFmtId="0" fontId="0" fillId="0" borderId="0" xfId="0" applyFont="1"/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11" fillId="0" borderId="0" xfId="0" applyNumberFormat="1" applyFont="1"/>
    <xf numFmtId="3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165" fontId="13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/>
    <xf numFmtId="0" fontId="12" fillId="4" borderId="0" xfId="0" applyFont="1" applyFill="1" applyAlignment="1">
      <alignment horizontal="center"/>
    </xf>
    <xf numFmtId="3" fontId="12" fillId="5" borderId="0" xfId="0" applyNumberFormat="1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4" fontId="13" fillId="0" borderId="0" xfId="0" applyNumberFormat="1" applyFont="1"/>
    <xf numFmtId="0" fontId="11" fillId="0" borderId="0" xfId="0" applyFont="1"/>
    <xf numFmtId="164" fontId="13" fillId="0" borderId="0" xfId="0" applyNumberFormat="1" applyFont="1"/>
    <xf numFmtId="164" fontId="9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2" fillId="0" borderId="3" xfId="0" applyFont="1" applyBorder="1"/>
    <xf numFmtId="164" fontId="5" fillId="0" borderId="5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/>
    <xf numFmtId="0" fontId="5" fillId="0" borderId="5" xfId="0" applyFont="1" applyFill="1" applyBorder="1" applyAlignment="1">
      <alignment horizontal="left" wrapText="1"/>
    </xf>
    <xf numFmtId="164" fontId="5" fillId="0" borderId="0" xfId="0" applyNumberFormat="1" applyFont="1" applyFill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0" fillId="0" borderId="0" xfId="0" applyFont="1" applyFill="1" applyAlignment="1"/>
    <xf numFmtId="0" fontId="9" fillId="0" borderId="0" xfId="0" applyFont="1" applyFill="1" applyAlignment="1">
      <alignment horizontal="left"/>
    </xf>
    <xf numFmtId="0" fontId="16" fillId="0" borderId="2" xfId="0" applyFont="1" applyBorder="1" applyAlignment="1">
      <alignment horizontal="center"/>
    </xf>
    <xf numFmtId="164" fontId="17" fillId="0" borderId="1" xfId="0" applyNumberFormat="1" applyFont="1" applyBorder="1" applyAlignment="1">
      <alignment horizontal="left" wrapText="1"/>
    </xf>
    <xf numFmtId="0" fontId="18" fillId="0" borderId="0" xfId="0" applyFont="1"/>
    <xf numFmtId="0" fontId="15" fillId="0" borderId="0" xfId="0" applyFont="1"/>
    <xf numFmtId="164" fontId="17" fillId="0" borderId="2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7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16" fillId="0" borderId="2" xfId="0" applyFont="1" applyBorder="1"/>
    <xf numFmtId="0" fontId="22" fillId="0" borderId="0" xfId="0" applyFont="1" applyFill="1"/>
    <xf numFmtId="0" fontId="22" fillId="0" borderId="0" xfId="0" applyFont="1" applyFill="1" applyAlignment="1"/>
    <xf numFmtId="0" fontId="19" fillId="0" borderId="5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wrapText="1"/>
    </xf>
    <xf numFmtId="164" fontId="19" fillId="0" borderId="5" xfId="0" applyNumberFormat="1" applyFont="1" applyFill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1" fillId="6" borderId="0" xfId="0" applyFont="1" applyFill="1" applyAlignment="1">
      <alignment horizontal="left" wrapText="1"/>
    </xf>
    <xf numFmtId="0" fontId="4" fillId="6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tabSelected="1" workbookViewId="0">
      <pane ySplit="4" topLeftCell="A5" activePane="bottomLeft" state="frozen"/>
      <selection pane="bottomLeft" activeCell="C40" sqref="C40"/>
    </sheetView>
  </sheetViews>
  <sheetFormatPr defaultColWidth="14.44140625" defaultRowHeight="15" customHeight="1"/>
  <cols>
    <col min="1" max="1" width="25.6640625" customWidth="1"/>
    <col min="2" max="2" width="15.77734375" customWidth="1"/>
    <col min="3" max="3" width="25.77734375" style="55" customWidth="1"/>
    <col min="4" max="7" width="15.77734375" style="55" customWidth="1"/>
    <col min="8" max="8" width="36.109375" style="65" customWidth="1"/>
    <col min="9" max="9" width="15.44140625" customWidth="1"/>
    <col min="10" max="10" width="13.6640625" customWidth="1"/>
    <col min="11" max="11" width="76.88671875" customWidth="1"/>
    <col min="12" max="12" width="73.109375" customWidth="1"/>
  </cols>
  <sheetData>
    <row r="1" spans="1:11" ht="33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33" customHeight="1">
      <c r="A2" s="56" t="s">
        <v>130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55" customFormat="1" ht="33" customHeight="1" thickBot="1">
      <c r="A3" s="73" t="s">
        <v>139</v>
      </c>
      <c r="B3" s="74">
        <v>612</v>
      </c>
      <c r="C3" s="74"/>
      <c r="D3" s="74">
        <v>610</v>
      </c>
      <c r="E3" s="74">
        <v>610</v>
      </c>
      <c r="F3" s="74">
        <v>610</v>
      </c>
      <c r="G3" s="74">
        <v>610</v>
      </c>
    </row>
    <row r="4" spans="1:11" ht="33" customHeight="1" thickTop="1" thickBot="1">
      <c r="A4" s="68" t="s">
        <v>135</v>
      </c>
      <c r="B4" s="58"/>
      <c r="C4" s="76" t="s">
        <v>140</v>
      </c>
      <c r="D4" s="67" t="s">
        <v>131</v>
      </c>
      <c r="E4" s="67" t="s">
        <v>132</v>
      </c>
      <c r="F4" s="67" t="s">
        <v>133</v>
      </c>
      <c r="G4" s="67" t="s">
        <v>134</v>
      </c>
      <c r="H4" s="71" t="s">
        <v>138</v>
      </c>
      <c r="I4" s="1"/>
    </row>
    <row r="5" spans="1:11" ht="17.25" customHeight="1" thickTop="1">
      <c r="A5" s="2" t="s">
        <v>1</v>
      </c>
      <c r="B5" s="3"/>
      <c r="C5" s="3"/>
      <c r="D5" s="3"/>
      <c r="E5" s="3"/>
      <c r="F5" s="3"/>
      <c r="G5" s="3"/>
      <c r="H5" s="59"/>
      <c r="I5" s="4"/>
    </row>
    <row r="6" spans="1:11" ht="33" customHeight="1">
      <c r="A6" s="5" t="s">
        <v>2</v>
      </c>
      <c r="B6" s="6">
        <v>3000</v>
      </c>
      <c r="C6" s="11" t="s">
        <v>2</v>
      </c>
      <c r="D6" s="8">
        <v>3000</v>
      </c>
      <c r="E6" s="8">
        <v>3000</v>
      </c>
      <c r="F6" s="8">
        <v>3000</v>
      </c>
      <c r="G6" s="8">
        <v>3000</v>
      </c>
      <c r="H6" s="72" t="s">
        <v>143</v>
      </c>
    </row>
    <row r="7" spans="1:11" ht="33" customHeight="1">
      <c r="A7" s="5" t="s">
        <v>3</v>
      </c>
      <c r="B7" s="8">
        <v>122285</v>
      </c>
      <c r="C7" s="11" t="s">
        <v>3</v>
      </c>
      <c r="D7" s="8">
        <v>75000</v>
      </c>
      <c r="E7" s="8">
        <v>75000</v>
      </c>
      <c r="F7" s="8">
        <v>75000</v>
      </c>
      <c r="G7" s="8">
        <v>75000</v>
      </c>
      <c r="H7" s="72" t="s">
        <v>163</v>
      </c>
    </row>
    <row r="8" spans="1:11" ht="33" customHeight="1">
      <c r="A8" s="5" t="s">
        <v>4</v>
      </c>
      <c r="B8" s="6">
        <v>600</v>
      </c>
      <c r="C8" s="11" t="s">
        <v>4</v>
      </c>
      <c r="D8" s="8">
        <v>600</v>
      </c>
      <c r="E8" s="8">
        <v>600</v>
      </c>
      <c r="F8" s="8">
        <v>600</v>
      </c>
      <c r="G8" s="8">
        <v>600</v>
      </c>
      <c r="H8" s="72" t="s">
        <v>146</v>
      </c>
    </row>
    <row r="9" spans="1:11" ht="33" customHeight="1">
      <c r="A9" s="75" t="s">
        <v>5</v>
      </c>
      <c r="B9" s="6">
        <v>672403</v>
      </c>
      <c r="C9" s="85" t="s">
        <v>141</v>
      </c>
      <c r="D9" s="8">
        <f>1200*D3</f>
        <v>732000</v>
      </c>
      <c r="E9" s="8">
        <f t="shared" ref="E9:G9" si="0">1200*E3</f>
        <v>732000</v>
      </c>
      <c r="F9" s="8">
        <f t="shared" si="0"/>
        <v>732000</v>
      </c>
      <c r="G9" s="8">
        <f t="shared" si="0"/>
        <v>732000</v>
      </c>
      <c r="H9" s="72" t="s">
        <v>142</v>
      </c>
    </row>
    <row r="10" spans="1:11" ht="33" customHeight="1">
      <c r="A10" s="5" t="s">
        <v>6</v>
      </c>
      <c r="B10" s="8">
        <v>80000</v>
      </c>
      <c r="C10" s="11" t="s">
        <v>6</v>
      </c>
      <c r="D10" s="8">
        <v>80000</v>
      </c>
      <c r="E10" s="8">
        <v>80000</v>
      </c>
      <c r="F10" s="8">
        <v>80000</v>
      </c>
      <c r="G10" s="8">
        <v>80000</v>
      </c>
      <c r="H10" s="72" t="s">
        <v>149</v>
      </c>
    </row>
    <row r="11" spans="1:11" ht="33" customHeight="1">
      <c r="A11" s="5" t="s">
        <v>7</v>
      </c>
      <c r="B11" s="6">
        <v>27000</v>
      </c>
      <c r="C11" s="11" t="s">
        <v>7</v>
      </c>
      <c r="D11" s="8">
        <v>0</v>
      </c>
      <c r="E11" s="8">
        <v>0</v>
      </c>
      <c r="F11" s="8">
        <v>0</v>
      </c>
      <c r="G11" s="8">
        <v>0</v>
      </c>
      <c r="H11" s="72" t="s">
        <v>144</v>
      </c>
    </row>
    <row r="12" spans="1:11" ht="33" customHeight="1">
      <c r="A12" s="5" t="s">
        <v>8</v>
      </c>
      <c r="B12" s="6">
        <v>2855369</v>
      </c>
      <c r="C12" s="85" t="s">
        <v>145</v>
      </c>
      <c r="D12" s="8">
        <f>(7250*D3)+((D3*0.15)*2300)</f>
        <v>4632950</v>
      </c>
      <c r="E12" s="8">
        <f t="shared" ref="E12:G12" si="1">(7250*E3)+((E3*0.15)*2300)</f>
        <v>4632950</v>
      </c>
      <c r="F12" s="8">
        <f t="shared" si="1"/>
        <v>4632950</v>
      </c>
      <c r="G12" s="8">
        <f t="shared" si="1"/>
        <v>4632950</v>
      </c>
      <c r="H12" s="72" t="s">
        <v>162</v>
      </c>
    </row>
    <row r="13" spans="1:11" ht="33" customHeight="1">
      <c r="A13" s="5" t="s">
        <v>9</v>
      </c>
      <c r="B13" s="6">
        <v>16000</v>
      </c>
      <c r="C13" s="11" t="s">
        <v>9</v>
      </c>
      <c r="D13" s="8">
        <v>16000</v>
      </c>
      <c r="E13" s="8">
        <v>16000</v>
      </c>
      <c r="F13" s="8">
        <v>16000</v>
      </c>
      <c r="G13" s="8">
        <v>16000</v>
      </c>
      <c r="H13" s="72" t="s">
        <v>146</v>
      </c>
    </row>
    <row r="14" spans="1:11" ht="33" customHeight="1">
      <c r="A14" s="11" t="s">
        <v>10</v>
      </c>
      <c r="B14" s="8">
        <v>266000</v>
      </c>
      <c r="C14" s="86" t="s">
        <v>10</v>
      </c>
      <c r="D14" s="8">
        <v>0</v>
      </c>
      <c r="E14" s="8">
        <v>0</v>
      </c>
      <c r="F14" s="8">
        <v>0</v>
      </c>
      <c r="G14" s="8">
        <v>0</v>
      </c>
      <c r="H14" s="77" t="s">
        <v>147</v>
      </c>
    </row>
    <row r="15" spans="1:11" ht="33" customHeight="1">
      <c r="A15" s="5" t="s">
        <v>11</v>
      </c>
      <c r="B15" s="6">
        <v>326401</v>
      </c>
      <c r="C15" s="11" t="s">
        <v>11</v>
      </c>
      <c r="D15" s="8">
        <v>326401</v>
      </c>
      <c r="E15" s="8">
        <v>326401</v>
      </c>
      <c r="F15" s="8">
        <v>326401</v>
      </c>
      <c r="G15" s="8">
        <v>326401</v>
      </c>
      <c r="H15" s="77" t="s">
        <v>146</v>
      </c>
    </row>
    <row r="16" spans="1:11" ht="33" customHeight="1">
      <c r="A16" s="5" t="s">
        <v>12</v>
      </c>
      <c r="B16" s="6">
        <v>29019</v>
      </c>
      <c r="C16" s="11" t="s">
        <v>12</v>
      </c>
      <c r="D16" s="8">
        <v>29019</v>
      </c>
      <c r="E16" s="8">
        <v>29019</v>
      </c>
      <c r="F16" s="8">
        <v>29019</v>
      </c>
      <c r="G16" s="8">
        <v>29019</v>
      </c>
      <c r="H16" s="77" t="s">
        <v>146</v>
      </c>
    </row>
    <row r="17" spans="1:9" ht="33" customHeight="1">
      <c r="A17" s="5" t="s">
        <v>13</v>
      </c>
      <c r="B17" s="6">
        <v>0</v>
      </c>
      <c r="C17" s="85" t="s">
        <v>148</v>
      </c>
      <c r="D17" s="8">
        <f>(D3*0.15)*1500</f>
        <v>137250</v>
      </c>
      <c r="E17" s="8">
        <f t="shared" ref="E17:G17" si="2">(E3*0.15)*1500</f>
        <v>137250</v>
      </c>
      <c r="F17" s="8">
        <f t="shared" si="2"/>
        <v>137250</v>
      </c>
      <c r="G17" s="8">
        <f t="shared" si="2"/>
        <v>137250</v>
      </c>
      <c r="H17" s="77" t="s">
        <v>150</v>
      </c>
    </row>
    <row r="18" spans="1:9" ht="33" customHeight="1" thickBot="1">
      <c r="A18" s="12" t="s">
        <v>14</v>
      </c>
      <c r="B18" s="13">
        <v>14255</v>
      </c>
      <c r="C18" s="12" t="s">
        <v>14</v>
      </c>
      <c r="D18" s="13">
        <v>14255</v>
      </c>
      <c r="E18" s="13">
        <v>14255</v>
      </c>
      <c r="F18" s="13">
        <v>14255</v>
      </c>
      <c r="G18" s="13">
        <v>14255</v>
      </c>
      <c r="H18" s="78" t="s">
        <v>146</v>
      </c>
    </row>
    <row r="19" spans="1:9" ht="33" customHeight="1">
      <c r="A19" s="5" t="s">
        <v>15</v>
      </c>
      <c r="B19" s="14">
        <f t="shared" ref="B19" si="3">SUM(B6:B18)</f>
        <v>4412332</v>
      </c>
      <c r="C19" s="11" t="s">
        <v>15</v>
      </c>
      <c r="D19" s="14">
        <f>SUM(D6:D18)</f>
        <v>6046475</v>
      </c>
      <c r="E19" s="14">
        <f t="shared" ref="E19:G19" si="4">SUM(E6:E18)</f>
        <v>6046475</v>
      </c>
      <c r="F19" s="14">
        <f t="shared" si="4"/>
        <v>6046475</v>
      </c>
      <c r="G19" s="14">
        <f t="shared" si="4"/>
        <v>6046475</v>
      </c>
      <c r="H19" s="77" t="s">
        <v>160</v>
      </c>
    </row>
    <row r="20" spans="1:9" ht="14.25" customHeight="1">
      <c r="A20" s="2" t="s">
        <v>16</v>
      </c>
      <c r="B20" s="3"/>
      <c r="C20" s="2" t="s">
        <v>16</v>
      </c>
      <c r="D20" s="3"/>
      <c r="E20" s="3"/>
      <c r="F20" s="3"/>
      <c r="G20" s="3"/>
      <c r="H20" s="62"/>
      <c r="I20" s="7"/>
    </row>
    <row r="21" spans="1:9" ht="33" customHeight="1">
      <c r="A21" s="5" t="s">
        <v>17</v>
      </c>
      <c r="B21" s="14">
        <v>35000</v>
      </c>
      <c r="C21" s="11" t="s">
        <v>17</v>
      </c>
      <c r="D21" s="14">
        <f>B21*1.05</f>
        <v>36750</v>
      </c>
      <c r="E21" s="14">
        <f>D21*1.05</f>
        <v>38587.5</v>
      </c>
      <c r="F21" s="14">
        <f t="shared" ref="F21:G21" si="5">E21*1.05</f>
        <v>40516.875</v>
      </c>
      <c r="G21" s="14">
        <f t="shared" si="5"/>
        <v>42542.71875</v>
      </c>
      <c r="H21" s="77" t="s">
        <v>164</v>
      </c>
    </row>
    <row r="22" spans="1:9" ht="33" customHeight="1">
      <c r="A22" s="5" t="s">
        <v>18</v>
      </c>
      <c r="B22" s="6">
        <v>0</v>
      </c>
      <c r="C22" s="86" t="s">
        <v>18</v>
      </c>
      <c r="D22" s="8">
        <v>60000</v>
      </c>
      <c r="E22" s="8">
        <v>0</v>
      </c>
      <c r="F22" s="8">
        <v>0</v>
      </c>
      <c r="G22" s="8">
        <v>0</v>
      </c>
      <c r="H22" s="79" t="s">
        <v>151</v>
      </c>
    </row>
    <row r="23" spans="1:9" ht="33" customHeight="1">
      <c r="A23" s="5" t="s">
        <v>19</v>
      </c>
      <c r="B23" s="6">
        <v>3000</v>
      </c>
      <c r="C23" s="11" t="s">
        <v>19</v>
      </c>
      <c r="D23" s="8">
        <f>B23</f>
        <v>3000</v>
      </c>
      <c r="E23" s="8">
        <f>D23</f>
        <v>3000</v>
      </c>
      <c r="F23" s="8">
        <f t="shared" ref="F23:G23" si="6">E23</f>
        <v>3000</v>
      </c>
      <c r="G23" s="8">
        <f t="shared" si="6"/>
        <v>3000</v>
      </c>
      <c r="H23" s="79" t="s">
        <v>146</v>
      </c>
    </row>
    <row r="24" spans="1:9" ht="33" customHeight="1">
      <c r="A24" s="5" t="s">
        <v>20</v>
      </c>
      <c r="B24" s="6">
        <v>0</v>
      </c>
      <c r="C24" s="11" t="s">
        <v>20</v>
      </c>
      <c r="D24" s="8">
        <v>12000</v>
      </c>
      <c r="E24" s="8">
        <f>D24</f>
        <v>12000</v>
      </c>
      <c r="F24" s="8">
        <f t="shared" ref="F24:G24" si="7">E24</f>
        <v>12000</v>
      </c>
      <c r="G24" s="8">
        <f t="shared" si="7"/>
        <v>12000</v>
      </c>
      <c r="H24" s="79" t="s">
        <v>152</v>
      </c>
    </row>
    <row r="25" spans="1:9" ht="33" customHeight="1" thickBot="1">
      <c r="A25" s="15" t="s">
        <v>21</v>
      </c>
      <c r="B25" s="16">
        <v>12000</v>
      </c>
      <c r="C25" s="15" t="s">
        <v>21</v>
      </c>
      <c r="D25" s="16">
        <v>12000</v>
      </c>
      <c r="E25" s="16">
        <v>12000</v>
      </c>
      <c r="F25" s="16">
        <v>12000</v>
      </c>
      <c r="G25" s="16">
        <v>12000</v>
      </c>
      <c r="H25" s="80" t="s">
        <v>153</v>
      </c>
    </row>
    <row r="26" spans="1:9" ht="33" customHeight="1">
      <c r="A26" s="5" t="s">
        <v>22</v>
      </c>
      <c r="B26" s="14">
        <f t="shared" ref="B26" si="8">SUM(B22:B25)</f>
        <v>15000</v>
      </c>
      <c r="C26" s="11" t="s">
        <v>22</v>
      </c>
      <c r="D26" s="14">
        <f>SUM(D22:D25)</f>
        <v>87000</v>
      </c>
      <c r="E26" s="14">
        <f>SUM(E22:E25)</f>
        <v>27000</v>
      </c>
      <c r="F26" s="14">
        <f t="shared" ref="F26:G26" si="9">SUM(F22:F25)</f>
        <v>27000</v>
      </c>
      <c r="G26" s="14">
        <f t="shared" si="9"/>
        <v>27000</v>
      </c>
      <c r="H26" s="61"/>
    </row>
    <row r="27" spans="1:9" ht="15" customHeight="1">
      <c r="A27" s="2" t="s">
        <v>23</v>
      </c>
      <c r="B27" s="3"/>
      <c r="C27" s="2" t="s">
        <v>23</v>
      </c>
      <c r="D27" s="3"/>
      <c r="E27" s="3"/>
      <c r="F27" s="3"/>
      <c r="G27" s="3"/>
      <c r="H27" s="61"/>
    </row>
    <row r="28" spans="1:9" ht="51.75" customHeight="1">
      <c r="A28" s="17" t="s">
        <v>24</v>
      </c>
      <c r="B28" s="18">
        <v>50000</v>
      </c>
      <c r="C28" s="17" t="s">
        <v>24</v>
      </c>
      <c r="D28" s="18">
        <v>50000</v>
      </c>
      <c r="E28" s="18">
        <v>50000</v>
      </c>
      <c r="F28" s="18">
        <v>50000</v>
      </c>
      <c r="G28" s="18">
        <v>50000</v>
      </c>
      <c r="H28" s="79" t="s">
        <v>146</v>
      </c>
    </row>
    <row r="29" spans="1:9" ht="33" customHeight="1" thickBot="1">
      <c r="A29" s="12" t="s">
        <v>25</v>
      </c>
      <c r="B29" s="13">
        <v>10000</v>
      </c>
      <c r="C29" s="12" t="s">
        <v>25</v>
      </c>
      <c r="D29" s="13">
        <v>10000</v>
      </c>
      <c r="E29" s="13">
        <v>10000</v>
      </c>
      <c r="F29" s="13">
        <v>10000</v>
      </c>
      <c r="G29" s="13">
        <v>10000</v>
      </c>
      <c r="H29" s="77" t="s">
        <v>146</v>
      </c>
    </row>
    <row r="30" spans="1:9" ht="33" customHeight="1">
      <c r="A30" s="5" t="s">
        <v>24</v>
      </c>
      <c r="B30" s="14">
        <f t="shared" ref="B30" si="10">SUM(B28:B29)</f>
        <v>60000</v>
      </c>
      <c r="C30" s="11" t="s">
        <v>24</v>
      </c>
      <c r="D30" s="14">
        <f>SUM(D28:D29)</f>
        <v>60000</v>
      </c>
      <c r="E30" s="14">
        <f t="shared" ref="E30:G30" si="11">SUM(E28:E29)</f>
        <v>60000</v>
      </c>
      <c r="F30" s="14">
        <f t="shared" si="11"/>
        <v>60000</v>
      </c>
      <c r="G30" s="14">
        <f t="shared" si="11"/>
        <v>60000</v>
      </c>
      <c r="H30" s="61"/>
    </row>
    <row r="31" spans="1:9" ht="14.25" customHeight="1">
      <c r="A31" s="2" t="s">
        <v>26</v>
      </c>
      <c r="B31" s="3"/>
      <c r="C31" s="2" t="s">
        <v>26</v>
      </c>
      <c r="D31" s="3"/>
      <c r="E31" s="3"/>
      <c r="F31" s="3"/>
      <c r="G31" s="3"/>
      <c r="H31" s="81" t="s">
        <v>155</v>
      </c>
      <c r="I31" s="57"/>
    </row>
    <row r="32" spans="1:9" ht="13.5" customHeight="1">
      <c r="A32" s="5" t="s">
        <v>27</v>
      </c>
      <c r="B32" s="6">
        <v>41000</v>
      </c>
      <c r="C32" s="11" t="s">
        <v>27</v>
      </c>
      <c r="D32" s="8">
        <v>41820</v>
      </c>
      <c r="E32" s="8">
        <f>D32*1.02</f>
        <v>42656.4</v>
      </c>
      <c r="F32" s="8">
        <f t="shared" ref="F32:G32" si="12">E32*1.02</f>
        <v>43509.528000000006</v>
      </c>
      <c r="G32" s="8">
        <f t="shared" si="12"/>
        <v>44379.718560000008</v>
      </c>
      <c r="H32" s="79" t="s">
        <v>154</v>
      </c>
    </row>
    <row r="33" spans="1:11" ht="33" customHeight="1">
      <c r="A33" s="5" t="s">
        <v>28</v>
      </c>
      <c r="B33" s="6">
        <v>500</v>
      </c>
      <c r="C33" s="11" t="s">
        <v>28</v>
      </c>
      <c r="D33" s="8">
        <v>510</v>
      </c>
      <c r="E33" s="8">
        <f t="shared" ref="E33:G43" si="13">D33*1.02</f>
        <v>520.20000000000005</v>
      </c>
      <c r="F33" s="8">
        <f t="shared" ref="F33:G33" si="14">E33*1.02</f>
        <v>530.60400000000004</v>
      </c>
      <c r="G33" s="8">
        <f t="shared" si="14"/>
        <v>541.21608000000003</v>
      </c>
      <c r="H33" s="62"/>
    </row>
    <row r="34" spans="1:11" ht="33" customHeight="1">
      <c r="A34" s="5" t="s">
        <v>29</v>
      </c>
      <c r="B34" s="6">
        <v>21000</v>
      </c>
      <c r="C34" s="11" t="s">
        <v>29</v>
      </c>
      <c r="D34" s="8">
        <v>21420</v>
      </c>
      <c r="E34" s="8">
        <f t="shared" si="13"/>
        <v>21848.400000000001</v>
      </c>
      <c r="F34" s="8">
        <f t="shared" ref="F34:G34" si="15">E34*1.02</f>
        <v>22285.368000000002</v>
      </c>
      <c r="G34" s="8">
        <f t="shared" si="15"/>
        <v>22731.075360000003</v>
      </c>
      <c r="H34" s="62" t="s">
        <v>30</v>
      </c>
    </row>
    <row r="35" spans="1:11" ht="33" customHeight="1">
      <c r="A35" s="5" t="s">
        <v>31</v>
      </c>
      <c r="B35" s="6">
        <v>5000</v>
      </c>
      <c r="C35" s="11" t="s">
        <v>31</v>
      </c>
      <c r="D35" s="8">
        <v>5100</v>
      </c>
      <c r="E35" s="8">
        <f t="shared" si="13"/>
        <v>5202</v>
      </c>
      <c r="F35" s="8">
        <f t="shared" ref="F35:G35" si="16">E35*1.02</f>
        <v>5306.04</v>
      </c>
      <c r="G35" s="8">
        <f t="shared" si="16"/>
        <v>5412.1607999999997</v>
      </c>
      <c r="H35" s="62"/>
    </row>
    <row r="36" spans="1:11" s="55" customFormat="1" ht="33" customHeight="1">
      <c r="A36" s="11" t="s">
        <v>32</v>
      </c>
      <c r="B36" s="8">
        <v>0</v>
      </c>
      <c r="C36" s="85" t="s">
        <v>161</v>
      </c>
      <c r="D36" s="8">
        <v>1200000</v>
      </c>
      <c r="E36" s="8">
        <f t="shared" si="13"/>
        <v>1224000</v>
      </c>
      <c r="F36" s="8">
        <f t="shared" ref="F36:G36" si="17">E36*1.02</f>
        <v>1248480</v>
      </c>
      <c r="G36" s="8">
        <f t="shared" si="17"/>
        <v>1273449.6000000001</v>
      </c>
      <c r="H36" s="82" t="s">
        <v>165</v>
      </c>
      <c r="I36" s="82"/>
      <c r="J36" s="82"/>
      <c r="K36" s="82"/>
    </row>
    <row r="37" spans="1:11" ht="33" customHeight="1">
      <c r="A37" s="5" t="s">
        <v>33</v>
      </c>
      <c r="B37" s="6">
        <v>0</v>
      </c>
      <c r="C37" s="86" t="s">
        <v>33</v>
      </c>
      <c r="D37" s="8">
        <v>36000</v>
      </c>
      <c r="E37" s="8">
        <f t="shared" si="13"/>
        <v>36720</v>
      </c>
      <c r="F37" s="8">
        <f t="shared" ref="F37:G37" si="18">E37*1.02</f>
        <v>37454.400000000001</v>
      </c>
      <c r="G37" s="8">
        <f t="shared" si="18"/>
        <v>38203.488000000005</v>
      </c>
      <c r="H37" s="62"/>
    </row>
    <row r="38" spans="1:11" ht="33" customHeight="1">
      <c r="A38" s="5" t="s">
        <v>34</v>
      </c>
      <c r="B38" s="6">
        <v>5000</v>
      </c>
      <c r="C38" s="11" t="s">
        <v>34</v>
      </c>
      <c r="D38" s="8">
        <v>60000</v>
      </c>
      <c r="E38" s="8">
        <v>10000</v>
      </c>
      <c r="F38" s="8">
        <v>10000</v>
      </c>
      <c r="G38" s="8">
        <v>10000</v>
      </c>
      <c r="H38" s="79" t="s">
        <v>156</v>
      </c>
    </row>
    <row r="39" spans="1:11" ht="33" customHeight="1">
      <c r="A39" s="5" t="s">
        <v>35</v>
      </c>
      <c r="B39" s="6">
        <v>6000</v>
      </c>
      <c r="C39" s="11" t="s">
        <v>35</v>
      </c>
      <c r="D39" s="8">
        <v>6000</v>
      </c>
      <c r="E39" s="8">
        <f t="shared" si="13"/>
        <v>6120</v>
      </c>
      <c r="F39" s="8">
        <f t="shared" ref="F39:G39" si="19">E39*1.02</f>
        <v>6242.4000000000005</v>
      </c>
      <c r="G39" s="8">
        <f t="shared" si="19"/>
        <v>6367.2480000000005</v>
      </c>
      <c r="H39" s="79" t="s">
        <v>36</v>
      </c>
    </row>
    <row r="40" spans="1:11" ht="33" customHeight="1">
      <c r="A40" s="5" t="s">
        <v>37</v>
      </c>
      <c r="B40" s="6">
        <v>8000</v>
      </c>
      <c r="C40" s="86" t="s">
        <v>37</v>
      </c>
      <c r="D40" s="8">
        <v>120000</v>
      </c>
      <c r="E40" s="8">
        <f t="shared" si="13"/>
        <v>122400</v>
      </c>
      <c r="F40" s="8">
        <f t="shared" ref="F40:G40" si="20">E40*1.02</f>
        <v>124848</v>
      </c>
      <c r="G40" s="8">
        <f t="shared" si="20"/>
        <v>127344.96000000001</v>
      </c>
      <c r="H40" s="79" t="s">
        <v>157</v>
      </c>
    </row>
    <row r="41" spans="1:11" ht="33" customHeight="1">
      <c r="A41" s="5" t="s">
        <v>38</v>
      </c>
      <c r="B41" s="6">
        <v>40000</v>
      </c>
      <c r="C41" s="11" t="s">
        <v>38</v>
      </c>
      <c r="D41" s="8">
        <v>40800</v>
      </c>
      <c r="E41" s="8">
        <f t="shared" si="13"/>
        <v>41616</v>
      </c>
      <c r="F41" s="8">
        <f t="shared" ref="F41:G41" si="21">E41*1.02</f>
        <v>42448.32</v>
      </c>
      <c r="G41" s="8">
        <f t="shared" si="21"/>
        <v>43297.286399999997</v>
      </c>
      <c r="H41" s="79"/>
    </row>
    <row r="42" spans="1:11" ht="33" customHeight="1">
      <c r="A42" s="5" t="s">
        <v>39</v>
      </c>
      <c r="B42" s="6">
        <v>4000</v>
      </c>
      <c r="C42" s="11" t="s">
        <v>39</v>
      </c>
      <c r="D42" s="8">
        <v>4080</v>
      </c>
      <c r="E42" s="8">
        <f t="shared" si="13"/>
        <v>4161.6000000000004</v>
      </c>
      <c r="F42" s="8">
        <f t="shared" ref="F42:G42" si="22">E42*1.02</f>
        <v>4244.8320000000003</v>
      </c>
      <c r="G42" s="8">
        <f t="shared" si="22"/>
        <v>4329.7286400000003</v>
      </c>
      <c r="H42" s="62" t="s">
        <v>40</v>
      </c>
    </row>
    <row r="43" spans="1:11" ht="33" customHeight="1" thickBot="1">
      <c r="A43" s="12" t="s">
        <v>41</v>
      </c>
      <c r="B43" s="13">
        <v>40000</v>
      </c>
      <c r="C43" s="12" t="s">
        <v>41</v>
      </c>
      <c r="D43" s="13">
        <v>40800</v>
      </c>
      <c r="E43" s="13">
        <f t="shared" si="13"/>
        <v>41616</v>
      </c>
      <c r="F43" s="13">
        <f t="shared" ref="F43:G43" si="23">E43*1.02</f>
        <v>42448.32</v>
      </c>
      <c r="G43" s="13">
        <f t="shared" si="23"/>
        <v>43297.286399999997</v>
      </c>
      <c r="H43" s="62"/>
    </row>
    <row r="44" spans="1:11" ht="33" customHeight="1">
      <c r="A44" s="5" t="s">
        <v>42</v>
      </c>
      <c r="B44" s="14">
        <f>SUM(B32:B43)</f>
        <v>170500</v>
      </c>
      <c r="C44" s="11" t="s">
        <v>42</v>
      </c>
      <c r="D44" s="14">
        <f>SUM(D32:D43)</f>
        <v>1576530</v>
      </c>
      <c r="E44" s="14">
        <f>SUM(E32:E43)</f>
        <v>1556860.6</v>
      </c>
      <c r="F44" s="14">
        <f t="shared" ref="F44:G44" si="24">SUM(F32:F43)</f>
        <v>1587797.8119999999</v>
      </c>
      <c r="G44" s="14">
        <f t="shared" si="24"/>
        <v>1619353.7682400001</v>
      </c>
      <c r="H44" s="60"/>
    </row>
    <row r="45" spans="1:11" ht="16.5" customHeight="1">
      <c r="A45" s="2" t="s">
        <v>43</v>
      </c>
      <c r="B45" s="3"/>
      <c r="C45" s="2" t="s">
        <v>43</v>
      </c>
      <c r="D45" s="3"/>
      <c r="E45" s="3"/>
      <c r="F45" s="3"/>
      <c r="G45" s="3"/>
      <c r="H45" s="62"/>
      <c r="I45" s="7"/>
    </row>
    <row r="46" spans="1:11" ht="33" customHeight="1">
      <c r="A46" s="9" t="s">
        <v>44</v>
      </c>
      <c r="B46" s="6">
        <f>'Salary Schedule'!B10</f>
        <v>436200</v>
      </c>
      <c r="C46" s="9" t="s">
        <v>44</v>
      </c>
      <c r="D46" s="8">
        <f>B46*1.02</f>
        <v>444924</v>
      </c>
      <c r="E46" s="8">
        <f>D46*1.02</f>
        <v>453822.48</v>
      </c>
      <c r="F46" s="8">
        <f t="shared" ref="F46:G46" si="25">E46*1.02</f>
        <v>462898.92959999997</v>
      </c>
      <c r="G46" s="8">
        <f t="shared" si="25"/>
        <v>472156.908192</v>
      </c>
      <c r="H46" s="83" t="s">
        <v>158</v>
      </c>
    </row>
    <row r="47" spans="1:11" ht="33" customHeight="1">
      <c r="A47" s="9" t="s">
        <v>45</v>
      </c>
      <c r="B47" s="6">
        <f>'Salary Schedule'!B14</f>
        <v>102540</v>
      </c>
      <c r="C47" s="9" t="s">
        <v>45</v>
      </c>
      <c r="D47" s="8">
        <f t="shared" ref="D47:E56" si="26">B47*1.02</f>
        <v>104590.8</v>
      </c>
      <c r="E47" s="8">
        <f t="shared" ref="E47:G48" si="27">D47*1.02</f>
        <v>106682.61600000001</v>
      </c>
      <c r="F47" s="8">
        <f t="shared" si="27"/>
        <v>108816.26832000002</v>
      </c>
      <c r="G47" s="8">
        <f t="shared" si="27"/>
        <v>110992.59368640003</v>
      </c>
      <c r="H47" s="83" t="s">
        <v>158</v>
      </c>
    </row>
    <row r="48" spans="1:11" ht="33" customHeight="1">
      <c r="A48" s="9" t="s">
        <v>46</v>
      </c>
      <c r="B48" s="6">
        <f>'Salary Schedule'!C75</f>
        <v>215845.69018499998</v>
      </c>
      <c r="C48" s="9" t="s">
        <v>46</v>
      </c>
      <c r="D48" s="8">
        <f t="shared" si="26"/>
        <v>220162.60398869999</v>
      </c>
      <c r="E48" s="8">
        <f t="shared" si="27"/>
        <v>224565.85606847401</v>
      </c>
      <c r="F48" s="8">
        <f t="shared" si="27"/>
        <v>229057.17318984348</v>
      </c>
      <c r="G48" s="8">
        <f t="shared" si="27"/>
        <v>233638.31665364036</v>
      </c>
      <c r="H48" s="83" t="s">
        <v>158</v>
      </c>
    </row>
    <row r="49" spans="1:9" ht="33" customHeight="1">
      <c r="A49" s="9" t="s">
        <v>47</v>
      </c>
      <c r="B49" s="59">
        <v>325000</v>
      </c>
      <c r="C49" s="9" t="s">
        <v>47</v>
      </c>
      <c r="D49" s="59">
        <f>B49*1.05</f>
        <v>341250</v>
      </c>
      <c r="E49" s="59">
        <f>D49*1.05</f>
        <v>358312.5</v>
      </c>
      <c r="F49" s="59">
        <f t="shared" ref="F49:G49" si="28">E49*1.05</f>
        <v>376228.125</v>
      </c>
      <c r="G49" s="59">
        <f t="shared" si="28"/>
        <v>395039.53125</v>
      </c>
      <c r="H49" s="83" t="s">
        <v>159</v>
      </c>
    </row>
    <row r="50" spans="1:9" ht="33" customHeight="1">
      <c r="A50" s="9" t="s">
        <v>48</v>
      </c>
      <c r="B50" s="6">
        <f>'Salary Schedule'!B64</f>
        <v>2163800</v>
      </c>
      <c r="C50" s="9" t="s">
        <v>48</v>
      </c>
      <c r="D50" s="8">
        <f t="shared" si="26"/>
        <v>2207076</v>
      </c>
      <c r="E50" s="8">
        <f>D50*1.02</f>
        <v>2251217.52</v>
      </c>
      <c r="F50" s="8">
        <f t="shared" ref="F50:G50" si="29">E50*1.02</f>
        <v>2296241.8703999999</v>
      </c>
      <c r="G50" s="8">
        <f t="shared" si="29"/>
        <v>2342166.707808</v>
      </c>
      <c r="H50" s="83" t="s">
        <v>158</v>
      </c>
    </row>
    <row r="51" spans="1:9" ht="33" customHeight="1">
      <c r="A51" s="9" t="s">
        <v>49</v>
      </c>
      <c r="B51" s="6">
        <f>'Salary Schedule'!B72</f>
        <v>118972.29000000001</v>
      </c>
      <c r="C51" s="9" t="s">
        <v>49</v>
      </c>
      <c r="D51" s="8">
        <f t="shared" si="26"/>
        <v>121351.73580000001</v>
      </c>
      <c r="E51" s="8">
        <f t="shared" ref="E51:G56" si="30">D51*1.02</f>
        <v>123778.77051600002</v>
      </c>
      <c r="F51" s="8">
        <f t="shared" si="30"/>
        <v>126254.34592632002</v>
      </c>
      <c r="G51" s="8">
        <f t="shared" si="30"/>
        <v>128779.43284484642</v>
      </c>
      <c r="H51" s="83" t="s">
        <v>158</v>
      </c>
    </row>
    <row r="52" spans="1:9" ht="33" customHeight="1">
      <c r="A52" s="9" t="s">
        <v>50</v>
      </c>
      <c r="B52" s="6">
        <v>12000</v>
      </c>
      <c r="C52" s="9" t="s">
        <v>50</v>
      </c>
      <c r="D52" s="8">
        <f t="shared" si="26"/>
        <v>12240</v>
      </c>
      <c r="E52" s="8">
        <f t="shared" si="30"/>
        <v>12484.800000000001</v>
      </c>
      <c r="F52" s="8">
        <f t="shared" si="30"/>
        <v>12734.496000000001</v>
      </c>
      <c r="G52" s="8">
        <f t="shared" si="30"/>
        <v>12989.185920000002</v>
      </c>
      <c r="H52" s="59"/>
    </row>
    <row r="53" spans="1:9" ht="33" customHeight="1">
      <c r="A53" s="9" t="s">
        <v>51</v>
      </c>
      <c r="B53" s="6">
        <v>0</v>
      </c>
      <c r="C53" s="9" t="s">
        <v>51</v>
      </c>
      <c r="D53" s="8">
        <f t="shared" si="26"/>
        <v>0</v>
      </c>
      <c r="E53" s="8">
        <f t="shared" si="30"/>
        <v>0</v>
      </c>
      <c r="F53" s="8">
        <f t="shared" si="30"/>
        <v>0</v>
      </c>
      <c r="G53" s="8">
        <f t="shared" si="30"/>
        <v>0</v>
      </c>
      <c r="H53" s="63"/>
    </row>
    <row r="54" spans="1:9" ht="33" customHeight="1">
      <c r="A54" s="9" t="s">
        <v>52</v>
      </c>
      <c r="B54" s="6">
        <v>45000</v>
      </c>
      <c r="C54" s="9" t="s">
        <v>52</v>
      </c>
      <c r="D54" s="8">
        <f t="shared" si="26"/>
        <v>45900</v>
      </c>
      <c r="E54" s="8">
        <f t="shared" si="30"/>
        <v>46818</v>
      </c>
      <c r="F54" s="8">
        <f t="shared" si="30"/>
        <v>47754.36</v>
      </c>
      <c r="G54" s="8">
        <f t="shared" si="30"/>
        <v>48709.447200000002</v>
      </c>
      <c r="H54" s="62" t="s">
        <v>53</v>
      </c>
    </row>
    <row r="55" spans="1:9" ht="33" customHeight="1">
      <c r="A55" s="9" t="s">
        <v>54</v>
      </c>
      <c r="B55" s="6">
        <f>'Salary Schedule'!D75</f>
        <v>14107.561450000001</v>
      </c>
      <c r="C55" s="9" t="s">
        <v>54</v>
      </c>
      <c r="D55" s="8">
        <f t="shared" si="26"/>
        <v>14389.712679000002</v>
      </c>
      <c r="E55" s="8">
        <f t="shared" si="30"/>
        <v>14677.506932580003</v>
      </c>
      <c r="F55" s="8">
        <f t="shared" si="30"/>
        <v>14971.057071231604</v>
      </c>
      <c r="G55" s="8">
        <f t="shared" si="30"/>
        <v>15270.478212656237</v>
      </c>
      <c r="H55" s="59"/>
    </row>
    <row r="56" spans="1:9" ht="33" customHeight="1">
      <c r="A56" s="9" t="s">
        <v>55</v>
      </c>
      <c r="B56" s="6">
        <f>'Salary Schedule'!F75</f>
        <v>287963.79045000003</v>
      </c>
      <c r="C56" s="9" t="s">
        <v>55</v>
      </c>
      <c r="D56" s="8">
        <f t="shared" si="26"/>
        <v>293723.06625900004</v>
      </c>
      <c r="E56" s="8">
        <f t="shared" si="30"/>
        <v>299597.52758418006</v>
      </c>
      <c r="F56" s="8">
        <f t="shared" si="30"/>
        <v>305589.47813586367</v>
      </c>
      <c r="G56" s="8">
        <f t="shared" si="30"/>
        <v>311701.26769858092</v>
      </c>
      <c r="H56" s="59"/>
    </row>
    <row r="57" spans="1:9" ht="33" customHeight="1" thickBot="1">
      <c r="A57" s="19" t="s">
        <v>56</v>
      </c>
      <c r="B57" s="13">
        <v>12000</v>
      </c>
      <c r="C57" s="19" t="s">
        <v>56</v>
      </c>
      <c r="D57" s="13">
        <f>B57*1.02</f>
        <v>12240</v>
      </c>
      <c r="E57" s="13">
        <f>D57*1.02</f>
        <v>12484.800000000001</v>
      </c>
      <c r="F57" s="13">
        <f t="shared" ref="F57:G57" si="31">E57*1.02</f>
        <v>12734.496000000001</v>
      </c>
      <c r="G57" s="13">
        <f t="shared" si="31"/>
        <v>12989.185920000002</v>
      </c>
      <c r="H57" s="63"/>
    </row>
    <row r="58" spans="1:9" ht="33" customHeight="1">
      <c r="A58" s="5" t="s">
        <v>57</v>
      </c>
      <c r="B58" s="14">
        <f t="shared" ref="B58:D58" si="32">SUM(B46:B57)</f>
        <v>3733429.3320850004</v>
      </c>
      <c r="C58" s="11" t="s">
        <v>57</v>
      </c>
      <c r="D58" s="14">
        <f t="shared" si="32"/>
        <v>3817847.9187266999</v>
      </c>
      <c r="E58" s="14">
        <f t="shared" ref="E58:G58" si="33">SUM(E46:E57)</f>
        <v>3904442.3771012342</v>
      </c>
      <c r="F58" s="14">
        <f t="shared" si="33"/>
        <v>3993280.5996432588</v>
      </c>
      <c r="G58" s="14">
        <f t="shared" si="33"/>
        <v>4084433.0553861242</v>
      </c>
      <c r="H58" s="59"/>
    </row>
    <row r="59" spans="1:9" ht="16.5" customHeight="1">
      <c r="A59" s="2" t="s">
        <v>58</v>
      </c>
      <c r="B59" s="3"/>
      <c r="C59" s="2" t="s">
        <v>58</v>
      </c>
      <c r="D59" s="3"/>
      <c r="E59" s="3"/>
      <c r="F59" s="3"/>
      <c r="G59" s="3"/>
      <c r="H59" s="59"/>
      <c r="I59" s="7"/>
    </row>
    <row r="60" spans="1:9" ht="50.25" customHeight="1">
      <c r="A60" s="9" t="s">
        <v>59</v>
      </c>
      <c r="B60" s="6">
        <v>22000</v>
      </c>
      <c r="C60" s="9" t="s">
        <v>59</v>
      </c>
      <c r="D60" s="8">
        <v>22000</v>
      </c>
      <c r="E60" s="8">
        <v>22000</v>
      </c>
      <c r="F60" s="8">
        <v>22000</v>
      </c>
      <c r="G60" s="8">
        <v>22000</v>
      </c>
      <c r="H60" s="79" t="s">
        <v>146</v>
      </c>
    </row>
    <row r="61" spans="1:9" ht="54" customHeight="1">
      <c r="A61" s="9" t="s">
        <v>60</v>
      </c>
      <c r="B61" s="6">
        <v>5000</v>
      </c>
      <c r="C61" s="9" t="s">
        <v>60</v>
      </c>
      <c r="D61" s="8">
        <v>5000</v>
      </c>
      <c r="E61" s="8">
        <v>5000</v>
      </c>
      <c r="F61" s="8">
        <v>5000</v>
      </c>
      <c r="G61" s="8">
        <v>5000</v>
      </c>
      <c r="H61" s="79" t="s">
        <v>146</v>
      </c>
    </row>
    <row r="62" spans="1:9" ht="33" customHeight="1">
      <c r="A62" s="6" t="s">
        <v>61</v>
      </c>
      <c r="B62" s="6">
        <v>10000</v>
      </c>
      <c r="C62" s="8" t="s">
        <v>61</v>
      </c>
      <c r="D62" s="8">
        <v>10000</v>
      </c>
      <c r="E62" s="8">
        <v>10000</v>
      </c>
      <c r="F62" s="8">
        <v>10000</v>
      </c>
      <c r="G62" s="8">
        <v>10000</v>
      </c>
      <c r="H62" s="79" t="s">
        <v>146</v>
      </c>
    </row>
    <row r="63" spans="1:9" ht="33" customHeight="1" thickBot="1">
      <c r="A63" s="19" t="s">
        <v>62</v>
      </c>
      <c r="B63" s="13">
        <v>5000</v>
      </c>
      <c r="C63" s="19" t="s">
        <v>62</v>
      </c>
      <c r="D63" s="13">
        <v>5000</v>
      </c>
      <c r="E63" s="13">
        <v>5000</v>
      </c>
      <c r="F63" s="13">
        <v>5000</v>
      </c>
      <c r="G63" s="13">
        <v>5000</v>
      </c>
      <c r="H63" s="79" t="s">
        <v>146</v>
      </c>
    </row>
    <row r="64" spans="1:9" ht="33" customHeight="1">
      <c r="A64" s="5" t="s">
        <v>63</v>
      </c>
      <c r="B64" s="14">
        <f t="shared" ref="B64:D64" si="34">SUM(B60:B63)</f>
        <v>42000</v>
      </c>
      <c r="C64" s="11" t="s">
        <v>63</v>
      </c>
      <c r="D64" s="14">
        <f t="shared" si="34"/>
        <v>42000</v>
      </c>
      <c r="E64" s="14">
        <f t="shared" ref="E64:G64" si="35">SUM(E60:E63)</f>
        <v>42000</v>
      </c>
      <c r="F64" s="14">
        <f t="shared" si="35"/>
        <v>42000</v>
      </c>
      <c r="G64" s="14">
        <f t="shared" si="35"/>
        <v>42000</v>
      </c>
      <c r="H64" s="60"/>
    </row>
    <row r="65" spans="1:8" ht="15.75" customHeight="1">
      <c r="A65" s="2" t="s">
        <v>64</v>
      </c>
      <c r="B65" s="20"/>
      <c r="C65" s="2" t="s">
        <v>64</v>
      </c>
      <c r="D65" s="20"/>
      <c r="E65" s="20"/>
      <c r="F65" s="20"/>
      <c r="G65" s="20"/>
      <c r="H65" s="64"/>
    </row>
    <row r="66" spans="1:8" ht="74.25" customHeight="1">
      <c r="A66" s="9" t="s">
        <v>65</v>
      </c>
      <c r="B66" s="6">
        <v>15000</v>
      </c>
      <c r="C66" s="9" t="s">
        <v>65</v>
      </c>
      <c r="D66" s="8">
        <v>15000</v>
      </c>
      <c r="E66" s="8">
        <v>15000</v>
      </c>
      <c r="F66" s="8">
        <v>15000</v>
      </c>
      <c r="G66" s="8">
        <v>15000</v>
      </c>
      <c r="H66" s="79" t="s">
        <v>146</v>
      </c>
    </row>
    <row r="67" spans="1:8" ht="33" customHeight="1">
      <c r="A67" s="9" t="s">
        <v>66</v>
      </c>
      <c r="B67" s="6">
        <v>18000</v>
      </c>
      <c r="C67" s="9" t="s">
        <v>66</v>
      </c>
      <c r="D67" s="8">
        <v>18000</v>
      </c>
      <c r="E67" s="8">
        <v>18000</v>
      </c>
      <c r="F67" s="8">
        <v>18000</v>
      </c>
      <c r="G67" s="8">
        <v>18000</v>
      </c>
      <c r="H67" s="79" t="s">
        <v>146</v>
      </c>
    </row>
    <row r="68" spans="1:8" ht="58.5" customHeight="1">
      <c r="A68" s="9" t="s">
        <v>67</v>
      </c>
      <c r="B68" s="6">
        <v>40000</v>
      </c>
      <c r="C68" s="9" t="s">
        <v>67</v>
      </c>
      <c r="D68" s="8">
        <v>40000</v>
      </c>
      <c r="E68" s="8">
        <v>40000</v>
      </c>
      <c r="F68" s="8">
        <v>40000</v>
      </c>
      <c r="G68" s="8">
        <v>40000</v>
      </c>
      <c r="H68" s="79" t="s">
        <v>146</v>
      </c>
    </row>
    <row r="69" spans="1:8" ht="33" customHeight="1">
      <c r="A69" s="9" t="s">
        <v>68</v>
      </c>
      <c r="B69" s="6">
        <v>9000</v>
      </c>
      <c r="C69" s="9" t="s">
        <v>68</v>
      </c>
      <c r="D69" s="8">
        <v>9000</v>
      </c>
      <c r="E69" s="8">
        <v>9000</v>
      </c>
      <c r="F69" s="8">
        <v>9000</v>
      </c>
      <c r="G69" s="8">
        <v>9000</v>
      </c>
      <c r="H69" s="79" t="s">
        <v>146</v>
      </c>
    </row>
    <row r="70" spans="1:8" ht="33" customHeight="1">
      <c r="A70" s="9" t="s">
        <v>69</v>
      </c>
      <c r="B70" s="6">
        <v>15000</v>
      </c>
      <c r="C70" s="9" t="s">
        <v>69</v>
      </c>
      <c r="D70" s="8">
        <v>15000</v>
      </c>
      <c r="E70" s="8">
        <v>15000</v>
      </c>
      <c r="F70" s="8">
        <v>15000</v>
      </c>
      <c r="G70" s="8">
        <v>15000</v>
      </c>
      <c r="H70" s="79" t="s">
        <v>146</v>
      </c>
    </row>
    <row r="71" spans="1:8" ht="33" customHeight="1">
      <c r="A71" s="9" t="s">
        <v>70</v>
      </c>
      <c r="B71" s="6">
        <v>15000</v>
      </c>
      <c r="C71" s="9" t="s">
        <v>70</v>
      </c>
      <c r="D71" s="8">
        <v>15000</v>
      </c>
      <c r="E71" s="8">
        <v>15000</v>
      </c>
      <c r="F71" s="8">
        <v>15000</v>
      </c>
      <c r="G71" s="8">
        <v>15000</v>
      </c>
      <c r="H71" s="79" t="s">
        <v>146</v>
      </c>
    </row>
    <row r="72" spans="1:8" ht="33" customHeight="1">
      <c r="A72" s="9" t="s">
        <v>71</v>
      </c>
      <c r="B72" s="6">
        <v>2500</v>
      </c>
      <c r="C72" s="9" t="s">
        <v>71</v>
      </c>
      <c r="D72" s="8">
        <v>2500</v>
      </c>
      <c r="E72" s="8">
        <v>2500</v>
      </c>
      <c r="F72" s="8">
        <v>2500</v>
      </c>
      <c r="G72" s="8">
        <v>2500</v>
      </c>
      <c r="H72" s="79" t="s">
        <v>146</v>
      </c>
    </row>
    <row r="73" spans="1:8" ht="33" customHeight="1">
      <c r="A73" s="9" t="s">
        <v>72</v>
      </c>
      <c r="B73" s="6">
        <v>8000</v>
      </c>
      <c r="C73" s="9" t="s">
        <v>72</v>
      </c>
      <c r="D73" s="8">
        <v>8000</v>
      </c>
      <c r="E73" s="8">
        <v>8000</v>
      </c>
      <c r="F73" s="8">
        <v>8000</v>
      </c>
      <c r="G73" s="8">
        <v>8000</v>
      </c>
      <c r="H73" s="79" t="s">
        <v>146</v>
      </c>
    </row>
    <row r="74" spans="1:8" ht="33" customHeight="1">
      <c r="A74" s="9" t="s">
        <v>73</v>
      </c>
      <c r="B74" s="6">
        <v>18000</v>
      </c>
      <c r="C74" s="9" t="s">
        <v>73</v>
      </c>
      <c r="D74" s="8">
        <v>18000</v>
      </c>
      <c r="E74" s="8">
        <v>18000</v>
      </c>
      <c r="F74" s="8">
        <v>18000</v>
      </c>
      <c r="G74" s="8">
        <v>18000</v>
      </c>
      <c r="H74" s="79" t="s">
        <v>146</v>
      </c>
    </row>
    <row r="75" spans="1:8" ht="33" customHeight="1">
      <c r="A75" s="9" t="s">
        <v>74</v>
      </c>
      <c r="B75" s="6">
        <v>1200</v>
      </c>
      <c r="C75" s="9" t="s">
        <v>74</v>
      </c>
      <c r="D75" s="8">
        <v>1200</v>
      </c>
      <c r="E75" s="8">
        <v>1200</v>
      </c>
      <c r="F75" s="8">
        <v>1200</v>
      </c>
      <c r="G75" s="8">
        <v>1200</v>
      </c>
      <c r="H75" s="79" t="s">
        <v>146</v>
      </c>
    </row>
    <row r="76" spans="1:8" ht="33" customHeight="1">
      <c r="A76" s="9" t="s">
        <v>75</v>
      </c>
      <c r="B76" s="6">
        <v>15000</v>
      </c>
      <c r="C76" s="9" t="s">
        <v>75</v>
      </c>
      <c r="D76" s="8">
        <v>15000</v>
      </c>
      <c r="E76" s="8">
        <v>15000</v>
      </c>
      <c r="F76" s="8">
        <v>15000</v>
      </c>
      <c r="G76" s="8">
        <v>15000</v>
      </c>
      <c r="H76" s="79" t="s">
        <v>146</v>
      </c>
    </row>
    <row r="77" spans="1:8" ht="33" customHeight="1" thickBot="1">
      <c r="A77" s="19" t="s">
        <v>76</v>
      </c>
      <c r="B77" s="13">
        <v>9000</v>
      </c>
      <c r="C77" s="19" t="s">
        <v>76</v>
      </c>
      <c r="D77" s="13">
        <v>9000</v>
      </c>
      <c r="E77" s="13">
        <v>9000</v>
      </c>
      <c r="F77" s="13">
        <v>9000</v>
      </c>
      <c r="G77" s="13">
        <v>9000</v>
      </c>
      <c r="H77" s="79" t="s">
        <v>146</v>
      </c>
    </row>
    <row r="78" spans="1:8" ht="33" customHeight="1">
      <c r="A78" s="5" t="s">
        <v>77</v>
      </c>
      <c r="B78" s="14">
        <f t="shared" ref="B78:D78" si="36">SUM(B66:B77)</f>
        <v>165700</v>
      </c>
      <c r="C78" s="11" t="s">
        <v>77</v>
      </c>
      <c r="D78" s="14">
        <f t="shared" si="36"/>
        <v>165700</v>
      </c>
      <c r="E78" s="14">
        <f t="shared" ref="E78:G78" si="37">SUM(E66:E77)</f>
        <v>165700</v>
      </c>
      <c r="F78" s="14">
        <f t="shared" si="37"/>
        <v>165700</v>
      </c>
      <c r="G78" s="14">
        <f t="shared" si="37"/>
        <v>165700</v>
      </c>
    </row>
    <row r="79" spans="1:8" ht="33" customHeight="1">
      <c r="A79" s="9" t="s">
        <v>78</v>
      </c>
      <c r="B79" s="14">
        <f>B78+B64+B58+B44+B30+B26+B21</f>
        <v>4221629.3320850004</v>
      </c>
      <c r="C79" s="9" t="s">
        <v>78</v>
      </c>
      <c r="D79" s="14">
        <f>D78+D64+D58+D44+D30+D26+D21</f>
        <v>5785827.9187266994</v>
      </c>
      <c r="E79" s="14">
        <f t="shared" ref="E79:G79" si="38">E78+E64+E58+E44+E30+E26+E21</f>
        <v>5794590.4771012347</v>
      </c>
      <c r="F79" s="14">
        <f t="shared" si="38"/>
        <v>5916295.2866432583</v>
      </c>
      <c r="G79" s="14">
        <f t="shared" si="38"/>
        <v>6041029.5423761243</v>
      </c>
    </row>
    <row r="80" spans="1:8" ht="33" customHeight="1">
      <c r="A80" s="9" t="s">
        <v>79</v>
      </c>
      <c r="B80" s="6">
        <f>B19-B79</f>
        <v>190702.66791499965</v>
      </c>
      <c r="C80" s="9" t="s">
        <v>79</v>
      </c>
      <c r="D80" s="8">
        <f>D19-D79</f>
        <v>260647.08127330057</v>
      </c>
      <c r="E80" s="8">
        <f t="shared" ref="E80:G80" si="39">E19-E79</f>
        <v>251884.52289876528</v>
      </c>
      <c r="F80" s="8">
        <f t="shared" si="39"/>
        <v>130179.7133567417</v>
      </c>
      <c r="G80" s="8">
        <f t="shared" si="39"/>
        <v>5445.4576238756999</v>
      </c>
    </row>
    <row r="81" spans="1:11" s="55" customFormat="1" ht="33" customHeight="1">
      <c r="A81" s="84" t="s">
        <v>166</v>
      </c>
      <c r="B81" s="8">
        <f>746136+B80</f>
        <v>936838.66791499965</v>
      </c>
      <c r="C81" s="9"/>
      <c r="D81" s="8">
        <f>B81+D80</f>
        <v>1197485.7491883002</v>
      </c>
      <c r="E81" s="8">
        <f>D81+E80</f>
        <v>1449370.2720870655</v>
      </c>
      <c r="F81" s="8">
        <f t="shared" ref="F81:G81" si="40">E81+F80</f>
        <v>1579549.9854438072</v>
      </c>
      <c r="G81" s="8">
        <f t="shared" si="40"/>
        <v>1584995.4430676829</v>
      </c>
      <c r="H81" s="65"/>
    </row>
    <row r="82" spans="1:11" ht="33" customHeight="1">
      <c r="A82" s="21"/>
      <c r="B82" s="21"/>
      <c r="C82" s="21"/>
      <c r="D82" s="21"/>
      <c r="E82" s="21"/>
      <c r="F82" s="21"/>
      <c r="G82" s="21"/>
      <c r="H82" s="66"/>
      <c r="I82" s="21"/>
      <c r="J82" s="21"/>
      <c r="K82" s="21"/>
    </row>
    <row r="83" spans="1:11" ht="33" customHeight="1">
      <c r="A83" s="21"/>
      <c r="B83" s="21"/>
      <c r="C83" s="21"/>
      <c r="D83" s="21"/>
      <c r="E83" s="21"/>
      <c r="F83" s="21"/>
      <c r="G83" s="21"/>
      <c r="H83" s="66"/>
      <c r="I83" s="21"/>
      <c r="J83" s="21"/>
      <c r="K83" s="21"/>
    </row>
    <row r="84" spans="1:11" ht="33" customHeight="1">
      <c r="A84" s="10"/>
      <c r="B84" s="18"/>
      <c r="C84" s="18"/>
      <c r="D84" s="18"/>
      <c r="E84" s="18"/>
      <c r="F84" s="18"/>
      <c r="G84" s="18"/>
      <c r="H84" s="66"/>
      <c r="I84" s="21"/>
      <c r="J84" s="21"/>
      <c r="K84" s="21"/>
    </row>
    <row r="85" spans="1:11" ht="33" customHeight="1">
      <c r="A85" s="10"/>
      <c r="B85" s="18"/>
      <c r="C85" s="18"/>
      <c r="D85" s="18"/>
      <c r="E85" s="18"/>
      <c r="F85" s="18"/>
      <c r="G85" s="18"/>
      <c r="H85" s="66"/>
      <c r="I85" s="21"/>
      <c r="J85" s="21"/>
      <c r="K85" s="21"/>
    </row>
    <row r="86" spans="1:11" ht="33" customHeight="1">
      <c r="A86" s="10"/>
      <c r="B86" s="18"/>
      <c r="C86" s="18"/>
      <c r="D86" s="18"/>
      <c r="E86" s="18"/>
      <c r="F86" s="18"/>
      <c r="G86" s="18"/>
      <c r="H86" s="66"/>
      <c r="I86" s="21"/>
      <c r="J86" s="21"/>
      <c r="K86" s="21"/>
    </row>
    <row r="87" spans="1:11" ht="33" customHeight="1">
      <c r="A87" s="10"/>
      <c r="B87" s="18"/>
      <c r="C87" s="18"/>
      <c r="D87" s="18"/>
      <c r="E87" s="18"/>
      <c r="F87" s="18"/>
      <c r="G87" s="18"/>
      <c r="H87" s="66"/>
      <c r="I87" s="21"/>
      <c r="J87" s="21"/>
      <c r="K87" s="21"/>
    </row>
    <row r="88" spans="1:11" ht="33" customHeight="1">
      <c r="A88" s="10"/>
      <c r="B88" s="18"/>
      <c r="C88" s="18"/>
      <c r="D88" s="18"/>
      <c r="E88" s="18"/>
      <c r="F88" s="18"/>
      <c r="G88" s="18"/>
      <c r="H88" s="66"/>
      <c r="I88" s="21"/>
      <c r="J88" s="21"/>
      <c r="K88" s="21"/>
    </row>
    <row r="89" spans="1:11" ht="33" customHeight="1">
      <c r="A89" s="10"/>
      <c r="B89" s="18"/>
      <c r="C89" s="18"/>
      <c r="D89" s="18"/>
      <c r="E89" s="18"/>
      <c r="F89" s="18"/>
      <c r="G89" s="18"/>
      <c r="H89" s="60"/>
      <c r="I89" s="6"/>
      <c r="J89" s="6"/>
      <c r="K89" s="6"/>
    </row>
    <row r="90" spans="1:11" ht="33" customHeight="1">
      <c r="A90" s="10"/>
      <c r="B90" s="18"/>
      <c r="C90" s="18"/>
      <c r="D90" s="18"/>
      <c r="E90" s="18"/>
      <c r="F90" s="18"/>
      <c r="G90" s="18"/>
      <c r="H90" s="60"/>
      <c r="I90" s="6"/>
      <c r="J90" s="6"/>
      <c r="K90" s="6"/>
    </row>
    <row r="91" spans="1:11" ht="33" customHeight="1">
      <c r="A91" s="10"/>
      <c r="B91" s="18"/>
      <c r="C91" s="18"/>
      <c r="D91" s="18"/>
      <c r="E91" s="18"/>
      <c r="F91" s="18"/>
      <c r="G91" s="18"/>
      <c r="H91" s="60"/>
      <c r="I91" s="6"/>
      <c r="J91" s="6"/>
      <c r="K91" s="6"/>
    </row>
    <row r="92" spans="1:11" ht="33" customHeight="1">
      <c r="A92" s="10"/>
      <c r="B92" s="18"/>
      <c r="C92" s="18"/>
      <c r="D92" s="18"/>
      <c r="E92" s="18"/>
      <c r="F92" s="18"/>
      <c r="G92" s="18"/>
      <c r="H92" s="60"/>
      <c r="I92" s="6"/>
      <c r="J92" s="6"/>
      <c r="K92" s="6"/>
    </row>
    <row r="93" spans="1:11" ht="33" customHeight="1">
      <c r="A93" s="10"/>
      <c r="B93" s="18"/>
      <c r="C93" s="18"/>
      <c r="D93" s="18"/>
      <c r="E93" s="18"/>
      <c r="F93" s="18"/>
      <c r="G93" s="18"/>
      <c r="H93" s="60"/>
      <c r="I93" s="6"/>
      <c r="J93" s="6"/>
      <c r="K93" s="6"/>
    </row>
    <row r="94" spans="1:11" ht="33" customHeight="1">
      <c r="A94" s="10"/>
      <c r="B94" s="18"/>
      <c r="C94" s="18"/>
      <c r="D94" s="18"/>
      <c r="E94" s="18"/>
      <c r="F94" s="18"/>
      <c r="G94" s="18"/>
      <c r="H94" s="60"/>
      <c r="I94" s="6"/>
      <c r="J94" s="6"/>
      <c r="K94" s="6"/>
    </row>
    <row r="95" spans="1:11" ht="33" customHeight="1">
      <c r="A95" s="10"/>
      <c r="B95" s="18"/>
      <c r="C95" s="18"/>
      <c r="D95" s="18"/>
      <c r="E95" s="18"/>
      <c r="F95" s="18"/>
      <c r="G95" s="18"/>
      <c r="H95" s="60"/>
      <c r="I95" s="6"/>
      <c r="J95" s="6"/>
      <c r="K95" s="6"/>
    </row>
    <row r="96" spans="1:11" ht="33" customHeight="1">
      <c r="A96" s="10"/>
      <c r="B96" s="18"/>
      <c r="C96" s="18"/>
      <c r="D96" s="18"/>
      <c r="E96" s="18"/>
      <c r="F96" s="18"/>
      <c r="G96" s="18"/>
      <c r="H96" s="60"/>
      <c r="I96" s="6"/>
      <c r="J96" s="6"/>
      <c r="K96" s="6"/>
    </row>
    <row r="97" spans="1:11" ht="33" customHeight="1">
      <c r="A97" s="10"/>
      <c r="B97" s="18"/>
      <c r="C97" s="18"/>
      <c r="D97" s="18"/>
      <c r="E97" s="18"/>
      <c r="F97" s="18"/>
      <c r="G97" s="18"/>
      <c r="H97" s="60"/>
      <c r="I97" s="6"/>
      <c r="J97" s="6"/>
      <c r="K97" s="6"/>
    </row>
    <row r="98" spans="1:11" ht="33" customHeight="1">
      <c r="A98" s="10"/>
      <c r="B98" s="18"/>
      <c r="C98" s="18"/>
      <c r="D98" s="18"/>
      <c r="E98" s="18"/>
      <c r="F98" s="18"/>
      <c r="G98" s="18"/>
      <c r="H98" s="60"/>
      <c r="I98" s="6"/>
      <c r="J98" s="6"/>
      <c r="K98" s="6"/>
    </row>
    <row r="99" spans="1:11" ht="33" customHeight="1">
      <c r="A99" s="10"/>
      <c r="B99" s="18"/>
      <c r="C99" s="18"/>
      <c r="D99" s="18"/>
      <c r="E99" s="18"/>
      <c r="F99" s="18"/>
      <c r="G99" s="18"/>
      <c r="H99" s="60"/>
      <c r="I99" s="6"/>
      <c r="J99" s="6"/>
      <c r="K99" s="6"/>
    </row>
    <row r="100" spans="1:11" ht="33" customHeight="1">
      <c r="A100" s="10"/>
      <c r="B100" s="18"/>
      <c r="C100" s="18"/>
      <c r="D100" s="18"/>
      <c r="E100" s="18"/>
      <c r="F100" s="18"/>
      <c r="G100" s="18"/>
      <c r="H100" s="60"/>
      <c r="I100" s="6"/>
      <c r="J100" s="6"/>
      <c r="K100" s="6"/>
    </row>
    <row r="101" spans="1:11" ht="33" customHeight="1">
      <c r="A101" s="10"/>
      <c r="B101" s="18"/>
      <c r="C101" s="18"/>
      <c r="D101" s="18"/>
      <c r="E101" s="18"/>
      <c r="F101" s="18"/>
      <c r="G101" s="18"/>
      <c r="H101" s="60"/>
      <c r="I101" s="6"/>
      <c r="J101" s="6"/>
      <c r="K101" s="6"/>
    </row>
    <row r="102" spans="1:11" ht="33" customHeight="1">
      <c r="A102" s="10"/>
      <c r="B102" s="18"/>
      <c r="C102" s="18"/>
      <c r="D102" s="18"/>
      <c r="E102" s="18"/>
      <c r="F102" s="18"/>
      <c r="G102" s="18"/>
      <c r="H102" s="60"/>
      <c r="I102" s="6"/>
      <c r="J102" s="6"/>
      <c r="K102" s="6"/>
    </row>
    <row r="103" spans="1:11" ht="33" customHeight="1">
      <c r="A103" s="10"/>
      <c r="B103" s="18"/>
      <c r="C103" s="18"/>
      <c r="D103" s="18"/>
      <c r="E103" s="18"/>
      <c r="F103" s="18"/>
      <c r="G103" s="18"/>
      <c r="H103" s="60"/>
      <c r="I103" s="6"/>
      <c r="J103" s="6"/>
      <c r="K103" s="6"/>
    </row>
    <row r="104" spans="1:11" ht="33" customHeight="1">
      <c r="A104" s="10"/>
      <c r="B104" s="18"/>
      <c r="C104" s="18"/>
      <c r="D104" s="18"/>
      <c r="E104" s="18"/>
      <c r="F104" s="18"/>
      <c r="G104" s="18"/>
      <c r="H104" s="60"/>
      <c r="I104" s="6"/>
      <c r="J104" s="6"/>
      <c r="K104" s="6"/>
    </row>
    <row r="105" spans="1:11" ht="33" customHeight="1">
      <c r="A105" s="10"/>
      <c r="B105" s="18"/>
      <c r="C105" s="18"/>
      <c r="D105" s="18"/>
      <c r="E105" s="18"/>
      <c r="F105" s="18"/>
      <c r="G105" s="18"/>
      <c r="H105" s="60"/>
      <c r="I105" s="6"/>
      <c r="J105" s="6"/>
      <c r="K105" s="6"/>
    </row>
    <row r="106" spans="1:11" ht="33" customHeight="1">
      <c r="A106" s="10"/>
      <c r="B106" s="18"/>
      <c r="C106" s="18"/>
      <c r="D106" s="18"/>
      <c r="E106" s="18"/>
      <c r="F106" s="18"/>
      <c r="G106" s="18"/>
      <c r="H106" s="60"/>
      <c r="I106" s="6"/>
      <c r="J106" s="6"/>
      <c r="K106" s="6"/>
    </row>
    <row r="107" spans="1:11" ht="33" customHeight="1">
      <c r="A107" s="10"/>
      <c r="B107" s="18"/>
      <c r="C107" s="18"/>
      <c r="D107" s="18"/>
      <c r="E107" s="18"/>
      <c r="F107" s="18"/>
      <c r="G107" s="18"/>
      <c r="H107" s="60"/>
      <c r="I107" s="6"/>
      <c r="J107" s="6"/>
      <c r="K107" s="6"/>
    </row>
    <row r="108" spans="1:11" ht="33" customHeight="1">
      <c r="A108" s="10"/>
      <c r="B108" s="18"/>
      <c r="C108" s="18"/>
      <c r="D108" s="18"/>
      <c r="E108" s="18"/>
      <c r="F108" s="18"/>
      <c r="G108" s="18"/>
      <c r="H108" s="60"/>
      <c r="I108" s="6"/>
      <c r="J108" s="6"/>
      <c r="K108" s="6"/>
    </row>
    <row r="109" spans="1:11" ht="33" customHeight="1">
      <c r="A109" s="10"/>
      <c r="B109" s="18"/>
      <c r="C109" s="18"/>
      <c r="D109" s="18"/>
      <c r="E109" s="18"/>
      <c r="F109" s="18"/>
      <c r="G109" s="18"/>
      <c r="H109" s="60"/>
      <c r="I109" s="6"/>
      <c r="J109" s="6"/>
      <c r="K109" s="6"/>
    </row>
    <row r="110" spans="1:11" ht="33" customHeight="1">
      <c r="A110" s="10"/>
      <c r="B110" s="18"/>
      <c r="C110" s="18"/>
      <c r="D110" s="18"/>
      <c r="E110" s="18"/>
      <c r="F110" s="18"/>
      <c r="G110" s="18"/>
      <c r="H110" s="60"/>
      <c r="I110" s="6"/>
      <c r="J110" s="6"/>
      <c r="K110" s="6"/>
    </row>
    <row r="111" spans="1:11" ht="33" customHeight="1">
      <c r="A111" s="10"/>
      <c r="B111" s="18"/>
      <c r="C111" s="18"/>
      <c r="D111" s="18"/>
      <c r="E111" s="18"/>
      <c r="F111" s="18"/>
      <c r="G111" s="18"/>
      <c r="H111" s="60"/>
      <c r="I111" s="6"/>
      <c r="J111" s="6"/>
      <c r="K111" s="6"/>
    </row>
    <row r="112" spans="1:11" ht="33" customHeight="1">
      <c r="A112" s="10"/>
      <c r="B112" s="18"/>
      <c r="C112" s="18"/>
      <c r="D112" s="18"/>
      <c r="E112" s="18"/>
      <c r="F112" s="18"/>
      <c r="G112" s="18"/>
      <c r="H112" s="60"/>
      <c r="I112" s="6"/>
      <c r="J112" s="6"/>
      <c r="K112" s="6"/>
    </row>
    <row r="113" spans="1:11" ht="33" customHeight="1">
      <c r="A113" s="10"/>
      <c r="B113" s="18"/>
      <c r="C113" s="18"/>
      <c r="D113" s="18"/>
      <c r="E113" s="18"/>
      <c r="F113" s="18"/>
      <c r="G113" s="18"/>
      <c r="H113" s="60"/>
      <c r="I113" s="6"/>
      <c r="J113" s="6"/>
      <c r="K113" s="6"/>
    </row>
    <row r="114" spans="1:11" ht="33" customHeight="1">
      <c r="A114" s="10"/>
      <c r="B114" s="18"/>
      <c r="C114" s="18"/>
      <c r="D114" s="18"/>
      <c r="E114" s="18"/>
      <c r="F114" s="18"/>
      <c r="G114" s="18"/>
      <c r="H114" s="60"/>
      <c r="I114" s="6"/>
      <c r="J114" s="6"/>
      <c r="K114" s="6"/>
    </row>
    <row r="115" spans="1:11" ht="33" customHeight="1">
      <c r="A115" s="10"/>
      <c r="B115" s="18"/>
      <c r="C115" s="18"/>
      <c r="D115" s="18"/>
      <c r="E115" s="18"/>
      <c r="F115" s="18"/>
      <c r="G115" s="18"/>
      <c r="H115" s="60"/>
      <c r="I115" s="6"/>
      <c r="J115" s="6"/>
      <c r="K115" s="6"/>
    </row>
    <row r="116" spans="1:11" ht="33" customHeight="1">
      <c r="A116" s="10"/>
      <c r="B116" s="18"/>
      <c r="C116" s="18"/>
      <c r="D116" s="18"/>
      <c r="E116" s="18"/>
      <c r="F116" s="18"/>
      <c r="G116" s="18"/>
      <c r="H116" s="60"/>
      <c r="I116" s="6"/>
      <c r="J116" s="6"/>
      <c r="K116" s="6"/>
    </row>
    <row r="117" spans="1:11" ht="33" customHeight="1">
      <c r="A117" s="10"/>
      <c r="B117" s="18"/>
      <c r="C117" s="18"/>
      <c r="D117" s="18"/>
      <c r="E117" s="18"/>
      <c r="F117" s="18"/>
      <c r="G117" s="18"/>
      <c r="H117" s="60"/>
      <c r="I117" s="6"/>
      <c r="J117" s="6"/>
      <c r="K117" s="6"/>
    </row>
    <row r="118" spans="1:11" ht="33" customHeight="1">
      <c r="A118" s="10"/>
      <c r="B118" s="18"/>
      <c r="C118" s="18"/>
      <c r="D118" s="18"/>
      <c r="E118" s="18"/>
      <c r="F118" s="18"/>
      <c r="G118" s="18"/>
      <c r="H118" s="60"/>
      <c r="I118" s="6"/>
      <c r="J118" s="6"/>
      <c r="K118" s="6"/>
    </row>
    <row r="119" spans="1:11" ht="33" customHeight="1">
      <c r="A119" s="10"/>
      <c r="B119" s="18"/>
      <c r="C119" s="18"/>
      <c r="D119" s="18"/>
      <c r="E119" s="18"/>
      <c r="F119" s="18"/>
      <c r="G119" s="18"/>
      <c r="H119" s="60"/>
      <c r="I119" s="6"/>
      <c r="J119" s="6"/>
      <c r="K119" s="6"/>
    </row>
    <row r="120" spans="1:11" ht="33" customHeight="1">
      <c r="A120" s="10"/>
      <c r="B120" s="18"/>
      <c r="C120" s="18"/>
      <c r="D120" s="18"/>
      <c r="E120" s="18"/>
      <c r="F120" s="18"/>
      <c r="G120" s="18"/>
      <c r="H120" s="60"/>
      <c r="I120" s="6"/>
      <c r="J120" s="6"/>
      <c r="K120" s="6"/>
    </row>
    <row r="121" spans="1:11" ht="33" customHeight="1">
      <c r="A121" s="10"/>
      <c r="B121" s="18"/>
      <c r="C121" s="18"/>
      <c r="D121" s="18"/>
      <c r="E121" s="18"/>
      <c r="F121" s="18"/>
      <c r="G121" s="18"/>
      <c r="H121" s="60"/>
      <c r="I121" s="6"/>
      <c r="J121" s="6"/>
      <c r="K121" s="6"/>
    </row>
    <row r="122" spans="1:11" ht="33" customHeight="1">
      <c r="A122" s="10"/>
      <c r="B122" s="18"/>
      <c r="C122" s="18"/>
      <c r="D122" s="18"/>
      <c r="E122" s="18"/>
      <c r="F122" s="18"/>
      <c r="G122" s="18"/>
      <c r="H122" s="60"/>
      <c r="I122" s="6"/>
      <c r="J122" s="6"/>
      <c r="K122" s="6"/>
    </row>
    <row r="123" spans="1:11" ht="33" customHeight="1">
      <c r="A123" s="10"/>
      <c r="B123" s="18"/>
      <c r="C123" s="18"/>
      <c r="D123" s="18"/>
      <c r="E123" s="18"/>
      <c r="F123" s="18"/>
      <c r="G123" s="18"/>
      <c r="H123" s="60"/>
      <c r="I123" s="6"/>
      <c r="J123" s="6"/>
      <c r="K123" s="6"/>
    </row>
    <row r="124" spans="1:11" ht="33" customHeight="1">
      <c r="A124" s="10"/>
      <c r="B124" s="18"/>
      <c r="C124" s="18"/>
      <c r="D124" s="18"/>
      <c r="E124" s="18"/>
      <c r="F124" s="18"/>
      <c r="G124" s="18"/>
      <c r="H124" s="60"/>
      <c r="I124" s="6"/>
      <c r="J124" s="6"/>
      <c r="K124" s="6"/>
    </row>
    <row r="125" spans="1:11" ht="33" customHeight="1">
      <c r="A125" s="10"/>
      <c r="B125" s="18"/>
      <c r="C125" s="18"/>
      <c r="D125" s="18"/>
      <c r="E125" s="18"/>
      <c r="F125" s="18"/>
      <c r="G125" s="18"/>
      <c r="H125" s="60"/>
      <c r="I125" s="6"/>
      <c r="J125" s="6"/>
      <c r="K125" s="6"/>
    </row>
    <row r="126" spans="1:11" ht="33" customHeight="1">
      <c r="A126" s="10"/>
      <c r="B126" s="18"/>
      <c r="C126" s="18"/>
      <c r="D126" s="18"/>
      <c r="E126" s="18"/>
      <c r="F126" s="18"/>
      <c r="G126" s="18"/>
      <c r="H126" s="60"/>
      <c r="I126" s="6"/>
      <c r="J126" s="6"/>
      <c r="K126" s="6"/>
    </row>
    <row r="127" spans="1:11" ht="33" customHeight="1">
      <c r="A127" s="10"/>
      <c r="B127" s="18"/>
      <c r="C127" s="18"/>
      <c r="D127" s="18"/>
      <c r="E127" s="18"/>
      <c r="F127" s="18"/>
      <c r="G127" s="18"/>
      <c r="H127" s="60"/>
      <c r="I127" s="6"/>
      <c r="J127" s="6"/>
      <c r="K127" s="6"/>
    </row>
    <row r="128" spans="1:11" ht="33" customHeight="1">
      <c r="A128" s="10"/>
      <c r="B128" s="18"/>
      <c r="C128" s="18"/>
      <c r="D128" s="18"/>
      <c r="E128" s="18"/>
      <c r="F128" s="18"/>
      <c r="G128" s="18"/>
      <c r="H128" s="60"/>
      <c r="I128" s="6"/>
      <c r="J128" s="6"/>
      <c r="K128" s="6"/>
    </row>
    <row r="129" spans="1:11" ht="33" customHeight="1">
      <c r="A129" s="10"/>
      <c r="B129" s="18"/>
      <c r="C129" s="18"/>
      <c r="D129" s="18"/>
      <c r="E129" s="18"/>
      <c r="F129" s="18"/>
      <c r="G129" s="18"/>
      <c r="H129" s="60"/>
      <c r="I129" s="6"/>
      <c r="J129" s="6"/>
      <c r="K129" s="6"/>
    </row>
    <row r="130" spans="1:11" ht="33" customHeight="1">
      <c r="A130" s="10"/>
      <c r="B130" s="18"/>
      <c r="C130" s="18"/>
      <c r="D130" s="18"/>
      <c r="E130" s="18"/>
      <c r="F130" s="18"/>
      <c r="G130" s="18"/>
      <c r="H130" s="60"/>
      <c r="I130" s="6"/>
      <c r="J130" s="6"/>
      <c r="K130" s="6"/>
    </row>
    <row r="131" spans="1:11" ht="33" customHeight="1">
      <c r="A131" s="10"/>
      <c r="B131" s="18"/>
      <c r="C131" s="18"/>
      <c r="D131" s="18"/>
      <c r="E131" s="18"/>
      <c r="F131" s="18"/>
      <c r="G131" s="18"/>
      <c r="H131" s="60"/>
      <c r="I131" s="6"/>
      <c r="J131" s="6"/>
      <c r="K131" s="6"/>
    </row>
    <row r="132" spans="1:11" ht="33" customHeight="1">
      <c r="A132" s="10"/>
      <c r="B132" s="18"/>
      <c r="C132" s="18"/>
      <c r="D132" s="18"/>
      <c r="E132" s="18"/>
      <c r="F132" s="18"/>
      <c r="G132" s="18"/>
      <c r="H132" s="60"/>
      <c r="I132" s="6"/>
      <c r="J132" s="6"/>
      <c r="K132" s="6"/>
    </row>
    <row r="133" spans="1:11" ht="33" customHeight="1">
      <c r="A133" s="10"/>
      <c r="B133" s="18"/>
      <c r="C133" s="18"/>
      <c r="D133" s="18"/>
      <c r="E133" s="18"/>
      <c r="F133" s="18"/>
      <c r="G133" s="18"/>
      <c r="H133" s="60"/>
      <c r="I133" s="6"/>
      <c r="J133" s="6"/>
      <c r="K133" s="6"/>
    </row>
    <row r="134" spans="1:11" ht="33" customHeight="1">
      <c r="A134" s="10"/>
      <c r="B134" s="18"/>
      <c r="C134" s="18"/>
      <c r="D134" s="18"/>
      <c r="E134" s="18"/>
      <c r="F134" s="18"/>
      <c r="G134" s="18"/>
      <c r="H134" s="60"/>
      <c r="I134" s="6"/>
      <c r="J134" s="6"/>
      <c r="K134" s="6"/>
    </row>
    <row r="135" spans="1:11" ht="33" customHeight="1">
      <c r="A135" s="10"/>
      <c r="B135" s="18"/>
      <c r="C135" s="18"/>
      <c r="D135" s="18"/>
      <c r="E135" s="18"/>
      <c r="F135" s="18"/>
      <c r="G135" s="18"/>
      <c r="H135" s="60"/>
      <c r="I135" s="6"/>
      <c r="J135" s="6"/>
      <c r="K135" s="6"/>
    </row>
    <row r="136" spans="1:11" ht="33" customHeight="1">
      <c r="A136" s="10"/>
      <c r="B136" s="18"/>
      <c r="C136" s="18"/>
      <c r="D136" s="18"/>
      <c r="E136" s="18"/>
      <c r="F136" s="18"/>
      <c r="G136" s="18"/>
      <c r="H136" s="60"/>
      <c r="I136" s="6"/>
      <c r="J136" s="6"/>
      <c r="K136" s="6"/>
    </row>
    <row r="137" spans="1:11" ht="33" customHeight="1">
      <c r="A137" s="10"/>
      <c r="B137" s="18"/>
      <c r="C137" s="18"/>
      <c r="D137" s="18"/>
      <c r="E137" s="18"/>
      <c r="F137" s="18"/>
      <c r="G137" s="18"/>
      <c r="H137" s="60"/>
      <c r="I137" s="6"/>
      <c r="J137" s="6"/>
      <c r="K137" s="6"/>
    </row>
    <row r="138" spans="1:11" ht="33" customHeight="1">
      <c r="A138" s="10"/>
      <c r="B138" s="18"/>
      <c r="C138" s="18"/>
      <c r="D138" s="18"/>
      <c r="E138" s="18"/>
      <c r="F138" s="18"/>
      <c r="G138" s="18"/>
      <c r="H138" s="60"/>
      <c r="I138" s="6"/>
      <c r="J138" s="6"/>
      <c r="K138" s="6"/>
    </row>
    <row r="139" spans="1:11" ht="33" customHeight="1">
      <c r="A139" s="10"/>
      <c r="B139" s="18"/>
      <c r="C139" s="18"/>
      <c r="D139" s="18"/>
      <c r="E139" s="18"/>
      <c r="F139" s="18"/>
      <c r="G139" s="18"/>
      <c r="H139" s="60"/>
      <c r="I139" s="6"/>
      <c r="J139" s="6"/>
      <c r="K139" s="6"/>
    </row>
    <row r="140" spans="1:11" ht="33" customHeight="1">
      <c r="A140" s="10"/>
      <c r="B140" s="18"/>
      <c r="C140" s="18"/>
      <c r="D140" s="18"/>
      <c r="E140" s="18"/>
      <c r="F140" s="18"/>
      <c r="G140" s="18"/>
      <c r="H140" s="60"/>
      <c r="I140" s="6"/>
      <c r="J140" s="6"/>
      <c r="K140" s="6"/>
    </row>
    <row r="141" spans="1:11" ht="33" customHeight="1">
      <c r="A141" s="10"/>
      <c r="B141" s="18"/>
      <c r="C141" s="18"/>
      <c r="D141" s="18"/>
      <c r="E141" s="18"/>
      <c r="F141" s="18"/>
      <c r="G141" s="18"/>
      <c r="H141" s="60"/>
      <c r="I141" s="6"/>
      <c r="J141" s="6"/>
      <c r="K141" s="6"/>
    </row>
    <row r="142" spans="1:11" ht="33" customHeight="1">
      <c r="A142" s="10"/>
      <c r="B142" s="18"/>
      <c r="C142" s="18"/>
      <c r="D142" s="18"/>
      <c r="E142" s="18"/>
      <c r="F142" s="18"/>
      <c r="G142" s="18"/>
      <c r="H142" s="60"/>
      <c r="I142" s="6"/>
      <c r="J142" s="6"/>
      <c r="K142" s="6"/>
    </row>
    <row r="143" spans="1:11" ht="33" customHeight="1">
      <c r="A143" s="10"/>
      <c r="B143" s="18"/>
      <c r="C143" s="18"/>
      <c r="D143" s="18"/>
      <c r="E143" s="18"/>
      <c r="F143" s="18"/>
      <c r="G143" s="18"/>
      <c r="H143" s="60"/>
      <c r="I143" s="6"/>
      <c r="J143" s="6"/>
      <c r="K143" s="6"/>
    </row>
    <row r="144" spans="1:11" ht="33" customHeight="1">
      <c r="A144" s="10"/>
      <c r="B144" s="18"/>
      <c r="C144" s="18"/>
      <c r="D144" s="18"/>
      <c r="E144" s="18"/>
      <c r="F144" s="18"/>
      <c r="G144" s="18"/>
      <c r="H144" s="60"/>
      <c r="I144" s="6"/>
      <c r="J144" s="6"/>
      <c r="K144" s="6"/>
    </row>
    <row r="145" spans="1:11" ht="33" customHeight="1">
      <c r="A145" s="10"/>
      <c r="B145" s="18"/>
      <c r="C145" s="18"/>
      <c r="D145" s="18"/>
      <c r="E145" s="18"/>
      <c r="F145" s="18"/>
      <c r="G145" s="18"/>
      <c r="H145" s="60"/>
      <c r="I145" s="6"/>
      <c r="J145" s="6"/>
      <c r="K145" s="6"/>
    </row>
    <row r="146" spans="1:11" ht="33" customHeight="1">
      <c r="A146" s="10"/>
      <c r="B146" s="18"/>
      <c r="C146" s="18"/>
      <c r="D146" s="18"/>
      <c r="E146" s="18"/>
      <c r="F146" s="18"/>
      <c r="G146" s="18"/>
      <c r="H146" s="60"/>
      <c r="I146" s="6"/>
      <c r="J146" s="6"/>
      <c r="K146" s="6"/>
    </row>
    <row r="147" spans="1:11" ht="33" customHeight="1">
      <c r="A147" s="10"/>
      <c r="B147" s="18"/>
      <c r="C147" s="18"/>
      <c r="D147" s="18"/>
      <c r="E147" s="18"/>
      <c r="F147" s="18"/>
      <c r="G147" s="18"/>
      <c r="H147" s="60"/>
      <c r="I147" s="6"/>
      <c r="J147" s="6"/>
      <c r="K147" s="6"/>
    </row>
    <row r="148" spans="1:11" ht="33" customHeight="1">
      <c r="A148" s="10"/>
      <c r="B148" s="18"/>
      <c r="C148" s="18"/>
      <c r="D148" s="18"/>
      <c r="E148" s="18"/>
      <c r="F148" s="18"/>
      <c r="G148" s="18"/>
      <c r="H148" s="60"/>
      <c r="I148" s="6"/>
      <c r="J148" s="6"/>
      <c r="K148" s="6"/>
    </row>
    <row r="149" spans="1:11" ht="33" customHeight="1">
      <c r="A149" s="10"/>
      <c r="B149" s="18"/>
      <c r="C149" s="18"/>
      <c r="D149" s="18"/>
      <c r="E149" s="18"/>
      <c r="F149" s="18"/>
      <c r="G149" s="18"/>
      <c r="H149" s="60"/>
      <c r="I149" s="6"/>
      <c r="J149" s="6"/>
      <c r="K149" s="6"/>
    </row>
    <row r="150" spans="1:11" ht="33" customHeight="1">
      <c r="A150" s="10"/>
      <c r="B150" s="18"/>
      <c r="C150" s="18"/>
      <c r="D150" s="18"/>
      <c r="E150" s="18"/>
      <c r="F150" s="18"/>
      <c r="G150" s="18"/>
      <c r="H150" s="60"/>
      <c r="I150" s="6"/>
      <c r="J150" s="6"/>
      <c r="K150" s="6"/>
    </row>
    <row r="151" spans="1:11" ht="33" customHeight="1">
      <c r="A151" s="10"/>
      <c r="B151" s="18"/>
      <c r="C151" s="18"/>
      <c r="D151" s="18"/>
      <c r="E151" s="18"/>
      <c r="F151" s="18"/>
      <c r="G151" s="18"/>
      <c r="H151" s="60"/>
      <c r="I151" s="6"/>
      <c r="J151" s="6"/>
      <c r="K151" s="6"/>
    </row>
    <row r="152" spans="1:11" ht="33" customHeight="1">
      <c r="A152" s="10"/>
      <c r="B152" s="18"/>
      <c r="C152" s="18"/>
      <c r="D152" s="18"/>
      <c r="E152" s="18"/>
      <c r="F152" s="18"/>
      <c r="G152" s="18"/>
      <c r="H152" s="60"/>
      <c r="I152" s="6"/>
      <c r="J152" s="6"/>
      <c r="K152" s="6"/>
    </row>
    <row r="153" spans="1:11" ht="33" customHeight="1">
      <c r="A153" s="10"/>
      <c r="B153" s="18"/>
      <c r="C153" s="18"/>
      <c r="D153" s="18"/>
      <c r="E153" s="18"/>
      <c r="F153" s="18"/>
      <c r="G153" s="18"/>
      <c r="H153" s="60"/>
      <c r="I153" s="6"/>
      <c r="J153" s="6"/>
      <c r="K153" s="6"/>
    </row>
    <row r="154" spans="1:11" ht="33" customHeight="1">
      <c r="A154" s="10"/>
      <c r="B154" s="18"/>
      <c r="C154" s="18"/>
      <c r="D154" s="18"/>
      <c r="E154" s="18"/>
      <c r="F154" s="18"/>
      <c r="G154" s="18"/>
      <c r="H154" s="60"/>
      <c r="I154" s="6"/>
      <c r="J154" s="6"/>
      <c r="K154" s="6"/>
    </row>
    <row r="155" spans="1:11" ht="33" customHeight="1">
      <c r="A155" s="10"/>
      <c r="B155" s="18"/>
      <c r="C155" s="18"/>
      <c r="D155" s="18"/>
      <c r="E155" s="18"/>
      <c r="F155" s="18"/>
      <c r="G155" s="18"/>
      <c r="H155" s="60"/>
      <c r="I155" s="6"/>
      <c r="J155" s="6"/>
      <c r="K155" s="6"/>
    </row>
    <row r="156" spans="1:11" ht="33" customHeight="1">
      <c r="A156" s="10"/>
      <c r="B156" s="18"/>
      <c r="C156" s="18"/>
      <c r="D156" s="18"/>
      <c r="E156" s="18"/>
      <c r="F156" s="18"/>
      <c r="G156" s="18"/>
      <c r="H156" s="60"/>
      <c r="I156" s="6"/>
      <c r="J156" s="6"/>
      <c r="K156" s="6"/>
    </row>
    <row r="157" spans="1:11" ht="33" customHeight="1">
      <c r="A157" s="10"/>
      <c r="B157" s="18"/>
      <c r="C157" s="18"/>
      <c r="D157" s="18"/>
      <c r="E157" s="18"/>
      <c r="F157" s="18"/>
      <c r="G157" s="18"/>
      <c r="H157" s="60"/>
      <c r="I157" s="6"/>
      <c r="J157" s="6"/>
      <c r="K157" s="6"/>
    </row>
    <row r="158" spans="1:11" ht="33" customHeight="1">
      <c r="A158" s="10"/>
      <c r="B158" s="18"/>
      <c r="C158" s="18"/>
      <c r="D158" s="18"/>
      <c r="E158" s="18"/>
      <c r="F158" s="18"/>
      <c r="G158" s="18"/>
      <c r="H158" s="60"/>
      <c r="I158" s="6"/>
      <c r="J158" s="6"/>
      <c r="K158" s="6"/>
    </row>
    <row r="159" spans="1:11" ht="33" customHeight="1">
      <c r="A159" s="10"/>
      <c r="B159" s="18"/>
      <c r="C159" s="18"/>
      <c r="D159" s="18"/>
      <c r="E159" s="18"/>
      <c r="F159" s="18"/>
      <c r="G159" s="18"/>
      <c r="H159" s="60"/>
      <c r="I159" s="6"/>
      <c r="J159" s="6"/>
      <c r="K159" s="6"/>
    </row>
    <row r="160" spans="1:11" ht="33" customHeight="1">
      <c r="A160" s="10"/>
      <c r="B160" s="18"/>
      <c r="C160" s="18"/>
      <c r="D160" s="18"/>
      <c r="E160" s="18"/>
      <c r="F160" s="18"/>
      <c r="G160" s="18"/>
      <c r="H160" s="60"/>
      <c r="I160" s="6"/>
      <c r="J160" s="6"/>
      <c r="K160" s="6"/>
    </row>
    <row r="161" spans="1:11" ht="33" customHeight="1">
      <c r="A161" s="10"/>
      <c r="B161" s="18"/>
      <c r="C161" s="18"/>
      <c r="D161" s="18"/>
      <c r="E161" s="18"/>
      <c r="F161" s="18"/>
      <c r="G161" s="18"/>
      <c r="H161" s="60"/>
      <c r="I161" s="6"/>
      <c r="J161" s="6"/>
      <c r="K161" s="6"/>
    </row>
    <row r="162" spans="1:11" ht="33" customHeight="1">
      <c r="A162" s="10"/>
      <c r="B162" s="18"/>
      <c r="C162" s="18"/>
      <c r="D162" s="18"/>
      <c r="E162" s="18"/>
      <c r="F162" s="18"/>
      <c r="G162" s="18"/>
      <c r="H162" s="60"/>
      <c r="I162" s="6"/>
      <c r="J162" s="6"/>
      <c r="K162" s="6"/>
    </row>
    <row r="163" spans="1:11" ht="33" customHeight="1">
      <c r="A163" s="10"/>
      <c r="B163" s="18"/>
      <c r="C163" s="18"/>
      <c r="D163" s="18"/>
      <c r="E163" s="18"/>
      <c r="F163" s="18"/>
      <c r="G163" s="18"/>
      <c r="H163" s="60"/>
      <c r="I163" s="6"/>
      <c r="J163" s="6"/>
      <c r="K163" s="6"/>
    </row>
    <row r="164" spans="1:11" ht="33" customHeight="1">
      <c r="A164" s="10"/>
      <c r="B164" s="18"/>
      <c r="C164" s="18"/>
      <c r="D164" s="18"/>
      <c r="E164" s="18"/>
      <c r="F164" s="18"/>
      <c r="G164" s="18"/>
      <c r="H164" s="60"/>
      <c r="I164" s="6"/>
      <c r="J164" s="6"/>
      <c r="K164" s="6"/>
    </row>
    <row r="165" spans="1:11" ht="33" customHeight="1">
      <c r="A165" s="10"/>
      <c r="B165" s="18"/>
      <c r="C165" s="18"/>
      <c r="D165" s="18"/>
      <c r="E165" s="18"/>
      <c r="F165" s="18"/>
      <c r="G165" s="18"/>
      <c r="H165" s="60"/>
      <c r="I165" s="6"/>
      <c r="J165" s="6"/>
      <c r="K165" s="6"/>
    </row>
    <row r="166" spans="1:11" ht="33" customHeight="1">
      <c r="A166" s="10"/>
      <c r="B166" s="18"/>
      <c r="C166" s="18"/>
      <c r="D166" s="18"/>
      <c r="E166" s="18"/>
      <c r="F166" s="18"/>
      <c r="G166" s="18"/>
      <c r="H166" s="60"/>
      <c r="I166" s="6"/>
      <c r="J166" s="6"/>
      <c r="K166" s="6"/>
    </row>
    <row r="167" spans="1:11" ht="33" customHeight="1">
      <c r="A167" s="10"/>
      <c r="B167" s="18"/>
      <c r="C167" s="18"/>
      <c r="D167" s="18"/>
      <c r="E167" s="18"/>
      <c r="F167" s="18"/>
      <c r="G167" s="18"/>
      <c r="H167" s="60"/>
      <c r="I167" s="6"/>
      <c r="J167" s="6"/>
      <c r="K167" s="6"/>
    </row>
    <row r="168" spans="1:11" ht="33" customHeight="1">
      <c r="A168" s="10"/>
      <c r="B168" s="18"/>
      <c r="C168" s="18"/>
      <c r="D168" s="18"/>
      <c r="E168" s="18"/>
      <c r="F168" s="18"/>
      <c r="G168" s="18"/>
      <c r="H168" s="60"/>
      <c r="I168" s="6"/>
      <c r="J168" s="6"/>
      <c r="K168" s="6"/>
    </row>
    <row r="169" spans="1:11" ht="33" customHeight="1">
      <c r="A169" s="10"/>
      <c r="B169" s="18"/>
      <c r="C169" s="18"/>
      <c r="D169" s="18"/>
      <c r="E169" s="18"/>
      <c r="F169" s="18"/>
      <c r="G169" s="18"/>
      <c r="H169" s="60"/>
      <c r="I169" s="6"/>
      <c r="J169" s="6"/>
      <c r="K169" s="6"/>
    </row>
    <row r="170" spans="1:11" ht="33" customHeight="1">
      <c r="A170" s="10"/>
      <c r="B170" s="18"/>
      <c r="C170" s="18"/>
      <c r="D170" s="18"/>
      <c r="E170" s="18"/>
      <c r="F170" s="18"/>
      <c r="G170" s="18"/>
      <c r="H170" s="60"/>
      <c r="I170" s="6"/>
      <c r="J170" s="6"/>
      <c r="K170" s="6"/>
    </row>
    <row r="171" spans="1:11" ht="33" customHeight="1">
      <c r="A171" s="10"/>
      <c r="B171" s="18"/>
      <c r="C171" s="18"/>
      <c r="D171" s="18"/>
      <c r="E171" s="18"/>
      <c r="F171" s="18"/>
      <c r="G171" s="18"/>
      <c r="H171" s="60"/>
      <c r="I171" s="6"/>
      <c r="J171" s="6"/>
      <c r="K171" s="6"/>
    </row>
    <row r="172" spans="1:11" ht="33" customHeight="1">
      <c r="A172" s="10"/>
      <c r="B172" s="18"/>
      <c r="C172" s="18"/>
      <c r="D172" s="18"/>
      <c r="E172" s="18"/>
      <c r="F172" s="18"/>
      <c r="G172" s="18"/>
      <c r="H172" s="60"/>
      <c r="I172" s="6"/>
      <c r="J172" s="6"/>
      <c r="K172" s="6"/>
    </row>
    <row r="173" spans="1:11" ht="33" customHeight="1">
      <c r="A173" s="10"/>
      <c r="B173" s="18"/>
      <c r="C173" s="18"/>
      <c r="D173" s="18"/>
      <c r="E173" s="18"/>
      <c r="F173" s="18"/>
      <c r="G173" s="18"/>
      <c r="H173" s="60"/>
      <c r="I173" s="6"/>
      <c r="J173" s="6"/>
      <c r="K173" s="6"/>
    </row>
    <row r="174" spans="1:11" ht="33" customHeight="1">
      <c r="A174" s="10"/>
      <c r="B174" s="18"/>
      <c r="C174" s="18"/>
      <c r="D174" s="18"/>
      <c r="E174" s="18"/>
      <c r="F174" s="18"/>
      <c r="G174" s="18"/>
      <c r="H174" s="60"/>
      <c r="I174" s="6"/>
      <c r="J174" s="6"/>
      <c r="K174" s="6"/>
    </row>
    <row r="175" spans="1:11" ht="33" customHeight="1">
      <c r="A175" s="10"/>
      <c r="B175" s="18"/>
      <c r="C175" s="18"/>
      <c r="D175" s="18"/>
      <c r="E175" s="18"/>
      <c r="F175" s="18"/>
      <c r="G175" s="18"/>
      <c r="H175" s="60"/>
      <c r="I175" s="6"/>
      <c r="J175" s="6"/>
      <c r="K175" s="6"/>
    </row>
    <row r="176" spans="1:11" ht="33" customHeight="1">
      <c r="A176" s="10"/>
      <c r="B176" s="18"/>
      <c r="C176" s="18"/>
      <c r="D176" s="18"/>
      <c r="E176" s="18"/>
      <c r="F176" s="18"/>
      <c r="G176" s="18"/>
      <c r="H176" s="60"/>
      <c r="I176" s="6"/>
      <c r="J176" s="6"/>
      <c r="K176" s="6"/>
    </row>
    <row r="177" spans="1:11" ht="33" customHeight="1">
      <c r="A177" s="10"/>
      <c r="B177" s="18"/>
      <c r="C177" s="18"/>
      <c r="D177" s="18"/>
      <c r="E177" s="18"/>
      <c r="F177" s="18"/>
      <c r="G177" s="18"/>
      <c r="H177" s="60"/>
      <c r="I177" s="6"/>
      <c r="J177" s="6"/>
      <c r="K177" s="6"/>
    </row>
    <row r="178" spans="1:11" ht="33" customHeight="1">
      <c r="A178" s="10"/>
      <c r="B178" s="18"/>
      <c r="C178" s="18"/>
      <c r="D178" s="18"/>
      <c r="E178" s="18"/>
      <c r="F178" s="18"/>
      <c r="G178" s="18"/>
      <c r="H178" s="60"/>
      <c r="I178" s="6"/>
      <c r="J178" s="6"/>
      <c r="K178" s="6"/>
    </row>
    <row r="179" spans="1:11" ht="33" customHeight="1">
      <c r="A179" s="10"/>
      <c r="B179" s="18"/>
      <c r="C179" s="18"/>
      <c r="D179" s="18"/>
      <c r="E179" s="18"/>
      <c r="F179" s="18"/>
      <c r="G179" s="18"/>
      <c r="H179" s="60"/>
      <c r="I179" s="6"/>
      <c r="J179" s="6"/>
      <c r="K179" s="6"/>
    </row>
    <row r="180" spans="1:11" ht="33" customHeight="1">
      <c r="A180" s="10"/>
      <c r="B180" s="18"/>
      <c r="C180" s="18"/>
      <c r="D180" s="18"/>
      <c r="E180" s="18"/>
      <c r="F180" s="18"/>
      <c r="G180" s="18"/>
      <c r="H180" s="60"/>
      <c r="I180" s="6"/>
      <c r="J180" s="6"/>
      <c r="K180" s="6"/>
    </row>
    <row r="181" spans="1:11" ht="33" customHeight="1">
      <c r="A181" s="10"/>
      <c r="B181" s="18"/>
      <c r="C181" s="18"/>
      <c r="D181" s="18"/>
      <c r="E181" s="18"/>
      <c r="F181" s="18"/>
      <c r="G181" s="18"/>
      <c r="H181" s="60"/>
      <c r="I181" s="6"/>
      <c r="J181" s="6"/>
      <c r="K181" s="6"/>
    </row>
    <row r="182" spans="1:11" ht="33" customHeight="1">
      <c r="A182" s="10"/>
      <c r="B182" s="18"/>
      <c r="C182" s="18"/>
      <c r="D182" s="18"/>
      <c r="E182" s="18"/>
      <c r="F182" s="18"/>
      <c r="G182" s="18"/>
      <c r="H182" s="60"/>
      <c r="I182" s="6"/>
      <c r="J182" s="6"/>
      <c r="K182" s="6"/>
    </row>
    <row r="183" spans="1:11" ht="33" customHeight="1">
      <c r="A183" s="10"/>
      <c r="B183" s="18"/>
      <c r="C183" s="18"/>
      <c r="D183" s="18"/>
      <c r="E183" s="18"/>
      <c r="F183" s="18"/>
      <c r="G183" s="18"/>
      <c r="H183" s="60"/>
      <c r="I183" s="6"/>
      <c r="J183" s="6"/>
      <c r="K183" s="6"/>
    </row>
    <row r="184" spans="1:11" ht="33" customHeight="1">
      <c r="A184" s="10"/>
      <c r="B184" s="18"/>
      <c r="C184" s="18"/>
      <c r="D184" s="18"/>
      <c r="E184" s="18"/>
      <c r="F184" s="18"/>
      <c r="G184" s="18"/>
      <c r="H184" s="60"/>
      <c r="I184" s="6"/>
      <c r="J184" s="6"/>
      <c r="K184" s="6"/>
    </row>
    <row r="185" spans="1:11" ht="33" customHeight="1">
      <c r="A185" s="10"/>
      <c r="B185" s="18"/>
      <c r="C185" s="18"/>
      <c r="D185" s="18"/>
      <c r="E185" s="18"/>
      <c r="F185" s="18"/>
      <c r="G185" s="18"/>
      <c r="H185" s="60"/>
      <c r="I185" s="6"/>
      <c r="J185" s="6"/>
      <c r="K185" s="6"/>
    </row>
    <row r="186" spans="1:11" ht="33" customHeight="1">
      <c r="A186" s="10"/>
      <c r="B186" s="18"/>
      <c r="C186" s="18"/>
      <c r="D186" s="18"/>
      <c r="E186" s="18"/>
      <c r="F186" s="18"/>
      <c r="G186" s="18"/>
      <c r="H186" s="60"/>
      <c r="I186" s="6"/>
      <c r="J186" s="6"/>
      <c r="K186" s="6"/>
    </row>
    <row r="187" spans="1:11" ht="33" customHeight="1">
      <c r="A187" s="10"/>
      <c r="B187" s="18"/>
      <c r="C187" s="18"/>
      <c r="D187" s="18"/>
      <c r="E187" s="18"/>
      <c r="F187" s="18"/>
      <c r="G187" s="18"/>
      <c r="H187" s="60"/>
      <c r="I187" s="6"/>
      <c r="J187" s="6"/>
      <c r="K187" s="6"/>
    </row>
    <row r="188" spans="1:11" ht="33" customHeight="1">
      <c r="A188" s="10"/>
      <c r="B188" s="18"/>
      <c r="C188" s="18"/>
      <c r="D188" s="18"/>
      <c r="E188" s="18"/>
      <c r="F188" s="18"/>
      <c r="G188" s="18"/>
      <c r="H188" s="60"/>
      <c r="I188" s="6"/>
      <c r="J188" s="6"/>
      <c r="K188" s="6"/>
    </row>
    <row r="189" spans="1:11" ht="33" customHeight="1">
      <c r="A189" s="10"/>
      <c r="B189" s="18"/>
      <c r="C189" s="18"/>
      <c r="D189" s="18"/>
      <c r="E189" s="18"/>
      <c r="F189" s="18"/>
      <c r="G189" s="18"/>
      <c r="H189" s="60"/>
      <c r="I189" s="6"/>
      <c r="J189" s="6"/>
      <c r="K189" s="6"/>
    </row>
    <row r="190" spans="1:11" ht="33" customHeight="1">
      <c r="A190" s="10"/>
      <c r="B190" s="18"/>
      <c r="C190" s="18"/>
      <c r="D190" s="18"/>
      <c r="E190" s="18"/>
      <c r="F190" s="18"/>
      <c r="G190" s="18"/>
      <c r="H190" s="60"/>
      <c r="I190" s="6"/>
      <c r="J190" s="6"/>
      <c r="K190" s="6"/>
    </row>
    <row r="191" spans="1:11" ht="33" customHeight="1">
      <c r="A191" s="10"/>
      <c r="B191" s="18"/>
      <c r="C191" s="18"/>
      <c r="D191" s="18"/>
      <c r="E191" s="18"/>
      <c r="F191" s="18"/>
      <c r="G191" s="18"/>
      <c r="H191" s="60"/>
      <c r="I191" s="6"/>
      <c r="J191" s="6"/>
      <c r="K191" s="6"/>
    </row>
    <row r="192" spans="1:11" ht="33" customHeight="1">
      <c r="A192" s="10"/>
      <c r="B192" s="18"/>
      <c r="C192" s="18"/>
      <c r="D192" s="18"/>
      <c r="E192" s="18"/>
      <c r="F192" s="18"/>
      <c r="G192" s="18"/>
      <c r="H192" s="60"/>
      <c r="I192" s="6"/>
      <c r="J192" s="6"/>
      <c r="K192" s="6"/>
    </row>
    <row r="193" spans="1:11" ht="33" customHeight="1">
      <c r="A193" s="10"/>
      <c r="B193" s="18"/>
      <c r="C193" s="18"/>
      <c r="D193" s="18"/>
      <c r="E193" s="18"/>
      <c r="F193" s="18"/>
      <c r="G193" s="18"/>
      <c r="H193" s="60"/>
      <c r="I193" s="6"/>
      <c r="J193" s="6"/>
      <c r="K193" s="6"/>
    </row>
    <row r="194" spans="1:11" ht="33" customHeight="1">
      <c r="A194" s="10"/>
      <c r="B194" s="18"/>
      <c r="C194" s="18"/>
      <c r="D194" s="18"/>
      <c r="E194" s="18"/>
      <c r="F194" s="18"/>
      <c r="G194" s="18"/>
      <c r="H194" s="60"/>
      <c r="I194" s="6"/>
      <c r="J194" s="6"/>
      <c r="K194" s="6"/>
    </row>
    <row r="195" spans="1:11" ht="33" customHeight="1">
      <c r="A195" s="10"/>
      <c r="B195" s="18"/>
      <c r="C195" s="18"/>
      <c r="D195" s="18"/>
      <c r="E195" s="18"/>
      <c r="F195" s="18"/>
      <c r="G195" s="18"/>
      <c r="H195" s="60"/>
      <c r="I195" s="6"/>
      <c r="J195" s="6"/>
      <c r="K195" s="6"/>
    </row>
    <row r="196" spans="1:11" ht="33" customHeight="1">
      <c r="A196" s="10"/>
      <c r="B196" s="18"/>
      <c r="C196" s="18"/>
      <c r="D196" s="18"/>
      <c r="E196" s="18"/>
      <c r="F196" s="18"/>
      <c r="G196" s="18"/>
      <c r="H196" s="60"/>
      <c r="I196" s="6"/>
      <c r="J196" s="6"/>
      <c r="K196" s="6"/>
    </row>
    <row r="197" spans="1:11" ht="33" customHeight="1">
      <c r="A197" s="10"/>
      <c r="B197" s="18"/>
      <c r="C197" s="18"/>
      <c r="D197" s="18"/>
      <c r="E197" s="18"/>
      <c r="F197" s="18"/>
      <c r="G197" s="18"/>
      <c r="H197" s="60"/>
      <c r="I197" s="6"/>
      <c r="J197" s="6"/>
      <c r="K197" s="6"/>
    </row>
    <row r="198" spans="1:11" ht="33" customHeight="1">
      <c r="A198" s="10"/>
      <c r="B198" s="18"/>
      <c r="C198" s="18"/>
      <c r="D198" s="18"/>
      <c r="E198" s="18"/>
      <c r="F198" s="18"/>
      <c r="G198" s="18"/>
      <c r="H198" s="60"/>
      <c r="I198" s="6"/>
      <c r="J198" s="6"/>
      <c r="K198" s="6"/>
    </row>
    <row r="199" spans="1:11" ht="33" customHeight="1">
      <c r="A199" s="10"/>
      <c r="B199" s="18"/>
      <c r="C199" s="18"/>
      <c r="D199" s="18"/>
      <c r="E199" s="18"/>
      <c r="F199" s="18"/>
      <c r="G199" s="18"/>
      <c r="H199" s="60"/>
      <c r="I199" s="6"/>
      <c r="J199" s="6"/>
      <c r="K199" s="6"/>
    </row>
    <row r="200" spans="1:11" ht="33" customHeight="1">
      <c r="A200" s="10"/>
      <c r="B200" s="18"/>
      <c r="C200" s="18"/>
      <c r="D200" s="18"/>
      <c r="E200" s="18"/>
      <c r="F200" s="18"/>
      <c r="G200" s="18"/>
      <c r="H200" s="60"/>
      <c r="I200" s="6"/>
      <c r="J200" s="6"/>
      <c r="K200" s="6"/>
    </row>
    <row r="201" spans="1:11" ht="33" customHeight="1">
      <c r="A201" s="10"/>
      <c r="B201" s="18"/>
      <c r="C201" s="18"/>
      <c r="D201" s="18"/>
      <c r="E201" s="18"/>
      <c r="F201" s="18"/>
      <c r="G201" s="18"/>
      <c r="H201" s="60"/>
      <c r="I201" s="6"/>
      <c r="J201" s="6"/>
      <c r="K201" s="6"/>
    </row>
    <row r="202" spans="1:11" ht="33" customHeight="1">
      <c r="A202" s="10"/>
      <c r="B202" s="18"/>
      <c r="C202" s="18"/>
      <c r="D202" s="18"/>
      <c r="E202" s="18"/>
      <c r="F202" s="18"/>
      <c r="G202" s="18"/>
      <c r="H202" s="60"/>
      <c r="I202" s="6"/>
      <c r="J202" s="6"/>
      <c r="K202" s="6"/>
    </row>
    <row r="203" spans="1:11" ht="33" customHeight="1">
      <c r="A203" s="10"/>
      <c r="B203" s="18"/>
      <c r="C203" s="18"/>
      <c r="D203" s="18"/>
      <c r="E203" s="18"/>
      <c r="F203" s="18"/>
      <c r="G203" s="18"/>
      <c r="H203" s="60"/>
      <c r="I203" s="6"/>
      <c r="J203" s="6"/>
      <c r="K203" s="6"/>
    </row>
    <row r="204" spans="1:11" ht="33" customHeight="1">
      <c r="A204" s="10"/>
      <c r="B204" s="18"/>
      <c r="C204" s="18"/>
      <c r="D204" s="18"/>
      <c r="E204" s="18"/>
      <c r="F204" s="18"/>
      <c r="G204" s="18"/>
      <c r="H204" s="60"/>
      <c r="I204" s="6"/>
      <c r="J204" s="6"/>
      <c r="K204" s="6"/>
    </row>
    <row r="205" spans="1:11" ht="33" customHeight="1">
      <c r="A205" s="10"/>
      <c r="B205" s="18"/>
      <c r="C205" s="18"/>
      <c r="D205" s="18"/>
      <c r="E205" s="18"/>
      <c r="F205" s="18"/>
      <c r="G205" s="18"/>
      <c r="H205" s="60"/>
      <c r="I205" s="6"/>
      <c r="J205" s="6"/>
      <c r="K205" s="6"/>
    </row>
    <row r="206" spans="1:11" ht="33" customHeight="1">
      <c r="A206" s="10"/>
      <c r="B206" s="18"/>
      <c r="C206" s="18"/>
      <c r="D206" s="18"/>
      <c r="E206" s="18"/>
      <c r="F206" s="18"/>
      <c r="G206" s="18"/>
      <c r="H206" s="60"/>
      <c r="I206" s="6"/>
      <c r="J206" s="6"/>
      <c r="K206" s="6"/>
    </row>
    <row r="207" spans="1:11" ht="33" customHeight="1">
      <c r="A207" s="10"/>
      <c r="B207" s="18"/>
      <c r="C207" s="18"/>
      <c r="D207" s="18"/>
      <c r="E207" s="18"/>
      <c r="F207" s="18"/>
      <c r="G207" s="18"/>
      <c r="H207" s="60"/>
      <c r="I207" s="6"/>
      <c r="J207" s="6"/>
      <c r="K207" s="6"/>
    </row>
    <row r="208" spans="1:11" ht="33" customHeight="1">
      <c r="A208" s="10"/>
      <c r="B208" s="18"/>
      <c r="C208" s="18"/>
      <c r="D208" s="18"/>
      <c r="E208" s="18"/>
      <c r="F208" s="18"/>
      <c r="G208" s="18"/>
      <c r="H208" s="60"/>
      <c r="I208" s="6"/>
      <c r="J208" s="6"/>
      <c r="K208" s="6"/>
    </row>
    <row r="209" spans="1:11" ht="33" customHeight="1">
      <c r="A209" s="10"/>
      <c r="B209" s="18"/>
      <c r="C209" s="18"/>
      <c r="D209" s="18"/>
      <c r="E209" s="18"/>
      <c r="F209" s="18"/>
      <c r="G209" s="18"/>
      <c r="H209" s="60"/>
      <c r="I209" s="6"/>
      <c r="J209" s="6"/>
      <c r="K209" s="6"/>
    </row>
    <row r="210" spans="1:11" ht="33" customHeight="1">
      <c r="A210" s="10"/>
      <c r="B210" s="18"/>
      <c r="C210" s="18"/>
      <c r="D210" s="18"/>
      <c r="E210" s="18"/>
      <c r="F210" s="18"/>
      <c r="G210" s="18"/>
      <c r="H210" s="60"/>
      <c r="I210" s="6"/>
      <c r="J210" s="6"/>
      <c r="K210" s="6"/>
    </row>
    <row r="211" spans="1:11" ht="33" customHeight="1">
      <c r="A211" s="10"/>
      <c r="B211" s="18"/>
      <c r="C211" s="18"/>
      <c r="D211" s="18"/>
      <c r="E211" s="18"/>
      <c r="F211" s="18"/>
      <c r="G211" s="18"/>
      <c r="H211" s="60"/>
      <c r="I211" s="6"/>
      <c r="J211" s="6"/>
      <c r="K211" s="6"/>
    </row>
    <row r="212" spans="1:11" ht="33" customHeight="1">
      <c r="A212" s="10"/>
      <c r="B212" s="18"/>
      <c r="C212" s="18"/>
      <c r="D212" s="18"/>
      <c r="E212" s="18"/>
      <c r="F212" s="18"/>
      <c r="G212" s="18"/>
      <c r="H212" s="60"/>
      <c r="I212" s="6"/>
      <c r="J212" s="6"/>
      <c r="K212" s="6"/>
    </row>
    <row r="213" spans="1:11" ht="33" customHeight="1">
      <c r="A213" s="10"/>
      <c r="B213" s="18"/>
      <c r="C213" s="18"/>
      <c r="D213" s="18"/>
      <c r="E213" s="18"/>
      <c r="F213" s="18"/>
      <c r="G213" s="18"/>
      <c r="H213" s="60"/>
      <c r="I213" s="6"/>
      <c r="J213" s="6"/>
      <c r="K213" s="6"/>
    </row>
    <row r="214" spans="1:11" ht="33" customHeight="1">
      <c r="A214" s="10"/>
      <c r="B214" s="18"/>
      <c r="C214" s="18"/>
      <c r="D214" s="18"/>
      <c r="E214" s="18"/>
      <c r="F214" s="18"/>
      <c r="G214" s="18"/>
      <c r="H214" s="60"/>
      <c r="I214" s="6"/>
      <c r="J214" s="6"/>
      <c r="K214" s="6"/>
    </row>
    <row r="215" spans="1:11" ht="33" customHeight="1">
      <c r="A215" s="10"/>
      <c r="B215" s="18"/>
      <c r="C215" s="18"/>
      <c r="D215" s="18"/>
      <c r="E215" s="18"/>
      <c r="F215" s="18"/>
      <c r="G215" s="18"/>
      <c r="H215" s="60"/>
      <c r="I215" s="6"/>
      <c r="J215" s="6"/>
      <c r="K215" s="6"/>
    </row>
    <row r="216" spans="1:11" ht="33" customHeight="1">
      <c r="A216" s="10"/>
      <c r="B216" s="18"/>
      <c r="C216" s="18"/>
      <c r="D216" s="18"/>
      <c r="E216" s="18"/>
      <c r="F216" s="18"/>
      <c r="G216" s="18"/>
      <c r="H216" s="60"/>
      <c r="I216" s="6"/>
      <c r="J216" s="6"/>
      <c r="K216" s="6"/>
    </row>
    <row r="217" spans="1:11" ht="33" customHeight="1">
      <c r="A217" s="10"/>
      <c r="B217" s="18"/>
      <c r="C217" s="18"/>
      <c r="D217" s="18"/>
      <c r="E217" s="18"/>
      <c r="F217" s="18"/>
      <c r="G217" s="18"/>
      <c r="H217" s="60"/>
      <c r="I217" s="6"/>
      <c r="J217" s="6"/>
      <c r="K217" s="6"/>
    </row>
    <row r="218" spans="1:11" ht="33" customHeight="1">
      <c r="A218" s="10"/>
      <c r="B218" s="18"/>
      <c r="C218" s="18"/>
      <c r="D218" s="18"/>
      <c r="E218" s="18"/>
      <c r="F218" s="18"/>
      <c r="G218" s="18"/>
      <c r="H218" s="60"/>
      <c r="I218" s="6"/>
      <c r="J218" s="6"/>
      <c r="K218" s="6"/>
    </row>
    <row r="219" spans="1:11" ht="33" customHeight="1">
      <c r="A219" s="10"/>
      <c r="B219" s="18"/>
      <c r="C219" s="18"/>
      <c r="D219" s="18"/>
      <c r="E219" s="18"/>
      <c r="F219" s="18"/>
      <c r="G219" s="18"/>
      <c r="H219" s="60"/>
      <c r="I219" s="6"/>
      <c r="J219" s="6"/>
      <c r="K219" s="6"/>
    </row>
    <row r="220" spans="1:11" ht="33" customHeight="1">
      <c r="A220" s="10"/>
      <c r="B220" s="18"/>
      <c r="C220" s="18"/>
      <c r="D220" s="18"/>
      <c r="E220" s="18"/>
      <c r="F220" s="18"/>
      <c r="G220" s="18"/>
      <c r="H220" s="60"/>
      <c r="I220" s="6"/>
      <c r="J220" s="6"/>
      <c r="K220" s="6"/>
    </row>
    <row r="221" spans="1:11" ht="33" customHeight="1">
      <c r="A221" s="10"/>
      <c r="B221" s="18"/>
      <c r="C221" s="18"/>
      <c r="D221" s="18"/>
      <c r="E221" s="18"/>
      <c r="F221" s="18"/>
      <c r="G221" s="18"/>
      <c r="H221" s="60"/>
      <c r="I221" s="6"/>
      <c r="J221" s="6"/>
      <c r="K221" s="6"/>
    </row>
    <row r="222" spans="1:11" ht="33" customHeight="1">
      <c r="A222" s="10"/>
      <c r="B222" s="18"/>
      <c r="C222" s="18"/>
      <c r="D222" s="18"/>
      <c r="E222" s="18"/>
      <c r="F222" s="18"/>
      <c r="G222" s="18"/>
      <c r="H222" s="60"/>
      <c r="I222" s="6"/>
      <c r="J222" s="6"/>
      <c r="K222" s="6"/>
    </row>
    <row r="223" spans="1:11" ht="33" customHeight="1">
      <c r="A223" s="10"/>
      <c r="B223" s="18"/>
      <c r="C223" s="18"/>
      <c r="D223" s="18"/>
      <c r="E223" s="18"/>
      <c r="F223" s="18"/>
      <c r="G223" s="18"/>
      <c r="H223" s="60"/>
      <c r="I223" s="6"/>
      <c r="J223" s="6"/>
      <c r="K223" s="6"/>
    </row>
    <row r="224" spans="1:11" ht="33" customHeight="1">
      <c r="A224" s="10"/>
      <c r="B224" s="18"/>
      <c r="C224" s="18"/>
      <c r="D224" s="18"/>
      <c r="E224" s="18"/>
      <c r="F224" s="18"/>
      <c r="G224" s="18"/>
      <c r="H224" s="60"/>
      <c r="I224" s="6"/>
      <c r="J224" s="6"/>
      <c r="K224" s="6"/>
    </row>
    <row r="225" spans="1:11" ht="33" customHeight="1">
      <c r="A225" s="10"/>
      <c r="B225" s="18"/>
      <c r="C225" s="18"/>
      <c r="D225" s="18"/>
      <c r="E225" s="18"/>
      <c r="F225" s="18"/>
      <c r="G225" s="18"/>
      <c r="H225" s="60"/>
      <c r="I225" s="6"/>
      <c r="J225" s="6"/>
      <c r="K225" s="6"/>
    </row>
    <row r="226" spans="1:11" ht="33" customHeight="1">
      <c r="A226" s="10"/>
      <c r="B226" s="18"/>
      <c r="C226" s="18"/>
      <c r="D226" s="18"/>
      <c r="E226" s="18"/>
      <c r="F226" s="18"/>
      <c r="G226" s="18"/>
      <c r="H226" s="60"/>
      <c r="I226" s="6"/>
      <c r="J226" s="6"/>
      <c r="K226" s="6"/>
    </row>
    <row r="227" spans="1:11" ht="33" customHeight="1">
      <c r="A227" s="10"/>
      <c r="B227" s="18"/>
      <c r="C227" s="18"/>
      <c r="D227" s="18"/>
      <c r="E227" s="18"/>
      <c r="F227" s="18"/>
      <c r="G227" s="18"/>
      <c r="H227" s="60"/>
      <c r="I227" s="6"/>
      <c r="J227" s="6"/>
      <c r="K227" s="6"/>
    </row>
    <row r="228" spans="1:11" ht="33" customHeight="1">
      <c r="A228" s="10"/>
      <c r="B228" s="18"/>
      <c r="C228" s="18"/>
      <c r="D228" s="18"/>
      <c r="E228" s="18"/>
      <c r="F228" s="18"/>
      <c r="G228" s="18"/>
      <c r="H228" s="60"/>
      <c r="I228" s="6"/>
      <c r="J228" s="6"/>
      <c r="K228" s="6"/>
    </row>
    <row r="229" spans="1:11" ht="33" customHeight="1">
      <c r="A229" s="10"/>
      <c r="B229" s="18"/>
      <c r="C229" s="18"/>
      <c r="D229" s="18"/>
      <c r="E229" s="18"/>
      <c r="F229" s="18"/>
      <c r="G229" s="18"/>
      <c r="H229" s="60"/>
      <c r="I229" s="6"/>
      <c r="J229" s="6"/>
      <c r="K229" s="6"/>
    </row>
    <row r="230" spans="1:11" ht="33" customHeight="1">
      <c r="A230" s="10"/>
      <c r="B230" s="18"/>
      <c r="C230" s="18"/>
      <c r="D230" s="18"/>
      <c r="E230" s="18"/>
      <c r="F230" s="18"/>
      <c r="G230" s="18"/>
      <c r="H230" s="60"/>
      <c r="I230" s="6"/>
      <c r="J230" s="6"/>
      <c r="K230" s="6"/>
    </row>
    <row r="231" spans="1:11" ht="33" customHeight="1">
      <c r="A231" s="10"/>
      <c r="B231" s="18"/>
      <c r="C231" s="18"/>
      <c r="D231" s="18"/>
      <c r="E231" s="18"/>
      <c r="F231" s="18"/>
      <c r="G231" s="18"/>
      <c r="H231" s="60"/>
      <c r="I231" s="6"/>
      <c r="J231" s="6"/>
      <c r="K231" s="6"/>
    </row>
    <row r="232" spans="1:11" ht="33" customHeight="1">
      <c r="A232" s="10"/>
      <c r="B232" s="18"/>
      <c r="C232" s="18"/>
      <c r="D232" s="18"/>
      <c r="E232" s="18"/>
      <c r="F232" s="18"/>
      <c r="G232" s="18"/>
      <c r="H232" s="60"/>
      <c r="I232" s="6"/>
      <c r="J232" s="6"/>
      <c r="K232" s="6"/>
    </row>
    <row r="233" spans="1:11" ht="33" customHeight="1">
      <c r="A233" s="10"/>
      <c r="B233" s="18"/>
      <c r="C233" s="18"/>
      <c r="D233" s="18"/>
      <c r="E233" s="18"/>
      <c r="F233" s="18"/>
      <c r="G233" s="18"/>
      <c r="H233" s="60"/>
      <c r="I233" s="6"/>
      <c r="J233" s="6"/>
      <c r="K233" s="6"/>
    </row>
    <row r="234" spans="1:11" ht="33" customHeight="1">
      <c r="A234" s="10"/>
      <c r="B234" s="18"/>
      <c r="C234" s="18"/>
      <c r="D234" s="18"/>
      <c r="E234" s="18"/>
      <c r="F234" s="18"/>
      <c r="G234" s="18"/>
      <c r="H234" s="60"/>
      <c r="I234" s="6"/>
      <c r="J234" s="6"/>
      <c r="K234" s="6"/>
    </row>
    <row r="235" spans="1:11" ht="33" customHeight="1">
      <c r="A235" s="10"/>
      <c r="B235" s="18"/>
      <c r="C235" s="18"/>
      <c r="D235" s="18"/>
      <c r="E235" s="18"/>
      <c r="F235" s="18"/>
      <c r="G235" s="18"/>
      <c r="H235" s="60"/>
      <c r="I235" s="6"/>
      <c r="J235" s="6"/>
      <c r="K235" s="6"/>
    </row>
    <row r="236" spans="1:11" ht="33" customHeight="1">
      <c r="A236" s="10"/>
      <c r="B236" s="18"/>
      <c r="C236" s="18"/>
      <c r="D236" s="18"/>
      <c r="E236" s="18"/>
      <c r="F236" s="18"/>
      <c r="G236" s="18"/>
      <c r="H236" s="60"/>
      <c r="I236" s="6"/>
      <c r="J236" s="6"/>
      <c r="K236" s="6"/>
    </row>
    <row r="237" spans="1:11" ht="33" customHeight="1">
      <c r="A237" s="10"/>
      <c r="B237" s="18"/>
      <c r="C237" s="18"/>
      <c r="D237" s="18"/>
      <c r="E237" s="18"/>
      <c r="F237" s="18"/>
      <c r="G237" s="18"/>
      <c r="H237" s="60"/>
      <c r="I237" s="6"/>
      <c r="J237" s="6"/>
      <c r="K237" s="6"/>
    </row>
    <row r="238" spans="1:11" ht="33" customHeight="1">
      <c r="A238" s="10"/>
      <c r="B238" s="18"/>
      <c r="C238" s="18"/>
      <c r="D238" s="18"/>
      <c r="E238" s="18"/>
      <c r="F238" s="18"/>
      <c r="G238" s="18"/>
      <c r="H238" s="60"/>
      <c r="I238" s="6"/>
      <c r="J238" s="6"/>
      <c r="K238" s="6"/>
    </row>
    <row r="239" spans="1:11" ht="33" customHeight="1">
      <c r="A239" s="10"/>
      <c r="B239" s="18"/>
      <c r="C239" s="18"/>
      <c r="D239" s="18"/>
      <c r="E239" s="18"/>
      <c r="F239" s="18"/>
      <c r="G239" s="18"/>
      <c r="H239" s="60"/>
      <c r="I239" s="6"/>
      <c r="J239" s="6"/>
      <c r="K239" s="6"/>
    </row>
    <row r="240" spans="1:11" ht="33" customHeight="1">
      <c r="A240" s="10"/>
      <c r="B240" s="18"/>
      <c r="C240" s="18"/>
      <c r="D240" s="18"/>
      <c r="E240" s="18"/>
      <c r="F240" s="18"/>
      <c r="G240" s="18"/>
      <c r="H240" s="60"/>
      <c r="I240" s="6"/>
      <c r="J240" s="6"/>
      <c r="K240" s="6"/>
    </row>
    <row r="241" spans="1:11" ht="33" customHeight="1">
      <c r="A241" s="10"/>
      <c r="B241" s="18"/>
      <c r="C241" s="18"/>
      <c r="D241" s="18"/>
      <c r="E241" s="18"/>
      <c r="F241" s="18"/>
      <c r="G241" s="18"/>
      <c r="H241" s="60"/>
      <c r="I241" s="6"/>
      <c r="J241" s="6"/>
      <c r="K241" s="6"/>
    </row>
    <row r="242" spans="1:11" ht="33" customHeight="1">
      <c r="A242" s="10"/>
      <c r="B242" s="18"/>
      <c r="C242" s="18"/>
      <c r="D242" s="18"/>
      <c r="E242" s="18"/>
      <c r="F242" s="18"/>
      <c r="G242" s="18"/>
      <c r="H242" s="60"/>
      <c r="I242" s="6"/>
      <c r="J242" s="6"/>
      <c r="K242" s="6"/>
    </row>
    <row r="243" spans="1:11" ht="33" customHeight="1">
      <c r="A243" s="10"/>
      <c r="B243" s="18"/>
      <c r="C243" s="18"/>
      <c r="D243" s="18"/>
      <c r="E243" s="18"/>
      <c r="F243" s="18"/>
      <c r="G243" s="18"/>
      <c r="H243" s="60"/>
      <c r="I243" s="6"/>
      <c r="J243" s="6"/>
      <c r="K243" s="6"/>
    </row>
    <row r="244" spans="1:11" ht="33" customHeight="1">
      <c r="A244" s="10"/>
      <c r="B244" s="18"/>
      <c r="C244" s="18"/>
      <c r="D244" s="18"/>
      <c r="E244" s="18"/>
      <c r="F244" s="18"/>
      <c r="G244" s="18"/>
      <c r="H244" s="60"/>
      <c r="I244" s="6"/>
      <c r="J244" s="6"/>
      <c r="K244" s="6"/>
    </row>
    <row r="245" spans="1:11" ht="33" customHeight="1">
      <c r="A245" s="10"/>
      <c r="B245" s="18"/>
      <c r="C245" s="18"/>
      <c r="D245" s="18"/>
      <c r="E245" s="18"/>
      <c r="F245" s="18"/>
      <c r="G245" s="18"/>
      <c r="H245" s="60"/>
      <c r="I245" s="6"/>
      <c r="J245" s="6"/>
      <c r="K245" s="6"/>
    </row>
    <row r="246" spans="1:11" ht="33" customHeight="1">
      <c r="A246" s="10"/>
      <c r="B246" s="18"/>
      <c r="C246" s="18"/>
      <c r="D246" s="18"/>
      <c r="E246" s="18"/>
      <c r="F246" s="18"/>
      <c r="G246" s="18"/>
      <c r="H246" s="60"/>
      <c r="I246" s="6"/>
      <c r="J246" s="6"/>
      <c r="K246" s="6"/>
    </row>
    <row r="247" spans="1:11" ht="33" customHeight="1">
      <c r="A247" s="10"/>
      <c r="B247" s="18"/>
      <c r="C247" s="18"/>
      <c r="D247" s="18"/>
      <c r="E247" s="18"/>
      <c r="F247" s="18"/>
      <c r="G247" s="18"/>
      <c r="H247" s="60"/>
      <c r="I247" s="6"/>
      <c r="J247" s="6"/>
      <c r="K247" s="6"/>
    </row>
    <row r="248" spans="1:11" ht="33" customHeight="1">
      <c r="A248" s="10"/>
      <c r="B248" s="18"/>
      <c r="C248" s="18"/>
      <c r="D248" s="18"/>
      <c r="E248" s="18"/>
      <c r="F248" s="18"/>
      <c r="G248" s="18"/>
      <c r="H248" s="60"/>
      <c r="I248" s="6"/>
      <c r="J248" s="6"/>
      <c r="K248" s="6"/>
    </row>
    <row r="249" spans="1:11" ht="33" customHeight="1">
      <c r="A249" s="10"/>
      <c r="B249" s="18"/>
      <c r="C249" s="18"/>
      <c r="D249" s="18"/>
      <c r="E249" s="18"/>
      <c r="F249" s="18"/>
      <c r="G249" s="18"/>
      <c r="H249" s="60"/>
      <c r="I249" s="6"/>
      <c r="J249" s="6"/>
      <c r="K249" s="6"/>
    </row>
    <row r="250" spans="1:11" ht="33" customHeight="1">
      <c r="A250" s="10"/>
      <c r="B250" s="18"/>
      <c r="C250" s="18"/>
      <c r="D250" s="18"/>
      <c r="E250" s="18"/>
      <c r="F250" s="18"/>
      <c r="G250" s="18"/>
      <c r="H250" s="60"/>
      <c r="I250" s="6"/>
      <c r="J250" s="6"/>
      <c r="K250" s="6"/>
    </row>
    <row r="251" spans="1:11" ht="33" customHeight="1">
      <c r="A251" s="10"/>
      <c r="B251" s="18"/>
      <c r="C251" s="18"/>
      <c r="D251" s="18"/>
      <c r="E251" s="18"/>
      <c r="F251" s="18"/>
      <c r="G251" s="18"/>
      <c r="H251" s="60"/>
      <c r="I251" s="6"/>
      <c r="J251" s="6"/>
      <c r="K251" s="6"/>
    </row>
    <row r="252" spans="1:11" ht="33" customHeight="1">
      <c r="A252" s="10"/>
      <c r="B252" s="18"/>
      <c r="C252" s="18"/>
      <c r="D252" s="18"/>
      <c r="E252" s="18"/>
      <c r="F252" s="18"/>
      <c r="G252" s="18"/>
      <c r="H252" s="60"/>
      <c r="I252" s="6"/>
      <c r="J252" s="6"/>
      <c r="K252" s="6"/>
    </row>
    <row r="253" spans="1:11" ht="33" customHeight="1">
      <c r="A253" s="10"/>
      <c r="B253" s="18"/>
      <c r="C253" s="18"/>
      <c r="D253" s="18"/>
      <c r="E253" s="18"/>
      <c r="F253" s="18"/>
      <c r="G253" s="18"/>
      <c r="H253" s="60"/>
      <c r="I253" s="6"/>
      <c r="J253" s="6"/>
      <c r="K253" s="6"/>
    </row>
    <row r="254" spans="1:11" ht="33" customHeight="1">
      <c r="A254" s="10"/>
      <c r="B254" s="18"/>
      <c r="C254" s="18"/>
      <c r="D254" s="18"/>
      <c r="E254" s="18"/>
      <c r="F254" s="18"/>
      <c r="G254" s="18"/>
      <c r="H254" s="60"/>
      <c r="I254" s="6"/>
      <c r="J254" s="6"/>
      <c r="K254" s="6"/>
    </row>
    <row r="255" spans="1:11" ht="33" customHeight="1">
      <c r="A255" s="10"/>
      <c r="B255" s="18"/>
      <c r="C255" s="18"/>
      <c r="D255" s="18"/>
      <c r="E255" s="18"/>
      <c r="F255" s="18"/>
      <c r="G255" s="18"/>
      <c r="H255" s="60"/>
      <c r="I255" s="6"/>
      <c r="J255" s="6"/>
      <c r="K255" s="6"/>
    </row>
    <row r="256" spans="1:11" ht="33" customHeight="1">
      <c r="A256" s="10"/>
      <c r="B256" s="18"/>
      <c r="C256" s="18"/>
      <c r="D256" s="18"/>
      <c r="E256" s="18"/>
      <c r="F256" s="18"/>
      <c r="G256" s="18"/>
      <c r="H256" s="60"/>
      <c r="I256" s="6"/>
      <c r="J256" s="6"/>
      <c r="K256" s="6"/>
    </row>
    <row r="257" spans="1:11" ht="33" customHeight="1">
      <c r="A257" s="10"/>
      <c r="B257" s="18"/>
      <c r="C257" s="18"/>
      <c r="D257" s="18"/>
      <c r="E257" s="18"/>
      <c r="F257" s="18"/>
      <c r="G257" s="18"/>
      <c r="H257" s="60"/>
      <c r="I257" s="6"/>
      <c r="J257" s="6"/>
      <c r="K257" s="6"/>
    </row>
    <row r="258" spans="1:11" ht="33" customHeight="1">
      <c r="A258" s="10"/>
      <c r="B258" s="18"/>
      <c r="C258" s="18"/>
      <c r="D258" s="18"/>
      <c r="E258" s="18"/>
      <c r="F258" s="18"/>
      <c r="G258" s="18"/>
      <c r="H258" s="60"/>
      <c r="I258" s="6"/>
      <c r="J258" s="6"/>
      <c r="K258" s="6"/>
    </row>
    <row r="259" spans="1:11" ht="33" customHeight="1">
      <c r="A259" s="10"/>
      <c r="B259" s="18"/>
      <c r="C259" s="18"/>
      <c r="D259" s="18"/>
      <c r="E259" s="18"/>
      <c r="F259" s="18"/>
      <c r="G259" s="18"/>
      <c r="H259" s="60"/>
      <c r="I259" s="6"/>
      <c r="J259" s="6"/>
      <c r="K259" s="6"/>
    </row>
    <row r="260" spans="1:11" ht="33" customHeight="1">
      <c r="A260" s="10"/>
      <c r="B260" s="18"/>
      <c r="C260" s="18"/>
      <c r="D260" s="18"/>
      <c r="E260" s="18"/>
      <c r="F260" s="18"/>
      <c r="G260" s="18"/>
      <c r="H260" s="60"/>
      <c r="I260" s="6"/>
      <c r="J260" s="6"/>
      <c r="K260" s="6"/>
    </row>
    <row r="261" spans="1:11" ht="33" customHeight="1">
      <c r="A261" s="10"/>
      <c r="B261" s="18"/>
      <c r="C261" s="18"/>
      <c r="D261" s="18"/>
      <c r="E261" s="18"/>
      <c r="F261" s="18"/>
      <c r="G261" s="18"/>
      <c r="H261" s="60"/>
      <c r="I261" s="6"/>
      <c r="J261" s="6"/>
      <c r="K261" s="6"/>
    </row>
    <row r="262" spans="1:11" ht="33" customHeight="1">
      <c r="A262" s="10"/>
      <c r="B262" s="18"/>
      <c r="C262" s="18"/>
      <c r="D262" s="18"/>
      <c r="E262" s="18"/>
      <c r="F262" s="18"/>
      <c r="G262" s="18"/>
      <c r="H262" s="60"/>
      <c r="I262" s="6"/>
      <c r="J262" s="6"/>
      <c r="K262" s="6"/>
    </row>
    <row r="263" spans="1:11" ht="33" customHeight="1">
      <c r="A263" s="10"/>
      <c r="B263" s="18"/>
      <c r="C263" s="18"/>
      <c r="D263" s="18"/>
      <c r="E263" s="18"/>
      <c r="F263" s="18"/>
      <c r="G263" s="18"/>
      <c r="H263" s="60"/>
      <c r="I263" s="6"/>
      <c r="J263" s="6"/>
      <c r="K263" s="6"/>
    </row>
    <row r="264" spans="1:11" ht="33" customHeight="1">
      <c r="A264" s="10"/>
      <c r="B264" s="18"/>
      <c r="C264" s="18"/>
      <c r="D264" s="18"/>
      <c r="E264" s="18"/>
      <c r="F264" s="18"/>
      <c r="G264" s="18"/>
      <c r="H264" s="60"/>
      <c r="I264" s="6"/>
      <c r="J264" s="6"/>
      <c r="K264" s="6"/>
    </row>
    <row r="265" spans="1:11" ht="33" customHeight="1">
      <c r="A265" s="10"/>
      <c r="B265" s="18"/>
      <c r="C265" s="18"/>
      <c r="D265" s="18"/>
      <c r="E265" s="18"/>
      <c r="F265" s="18"/>
      <c r="G265" s="18"/>
      <c r="H265" s="60"/>
      <c r="I265" s="6"/>
      <c r="J265" s="6"/>
      <c r="K265" s="6"/>
    </row>
    <row r="266" spans="1:11" ht="33" customHeight="1">
      <c r="A266" s="10"/>
      <c r="B266" s="18"/>
      <c r="C266" s="18"/>
      <c r="D266" s="18"/>
      <c r="E266" s="18"/>
      <c r="F266" s="18"/>
      <c r="G266" s="18"/>
      <c r="H266" s="60"/>
      <c r="I266" s="6"/>
      <c r="J266" s="6"/>
      <c r="K266" s="6"/>
    </row>
    <row r="267" spans="1:11" ht="33" customHeight="1">
      <c r="A267" s="10"/>
      <c r="B267" s="18"/>
      <c r="C267" s="18"/>
      <c r="D267" s="18"/>
      <c r="E267" s="18"/>
      <c r="F267" s="18"/>
      <c r="G267" s="18"/>
      <c r="H267" s="60"/>
      <c r="I267" s="6"/>
      <c r="J267" s="6"/>
      <c r="K267" s="6"/>
    </row>
    <row r="268" spans="1:11" ht="33" customHeight="1">
      <c r="A268" s="10"/>
      <c r="B268" s="18"/>
      <c r="C268" s="18"/>
      <c r="D268" s="18"/>
      <c r="E268" s="18"/>
      <c r="F268" s="18"/>
      <c r="G268" s="18"/>
      <c r="H268" s="60"/>
      <c r="I268" s="6"/>
      <c r="J268" s="6"/>
      <c r="K268" s="6"/>
    </row>
    <row r="269" spans="1:11" ht="33" customHeight="1">
      <c r="A269" s="10"/>
      <c r="B269" s="18"/>
      <c r="C269" s="18"/>
      <c r="D269" s="18"/>
      <c r="E269" s="18"/>
      <c r="F269" s="18"/>
      <c r="G269" s="18"/>
      <c r="H269" s="60"/>
      <c r="I269" s="6"/>
      <c r="J269" s="6"/>
      <c r="K269" s="6"/>
    </row>
    <row r="270" spans="1:11" ht="33" customHeight="1">
      <c r="A270" s="10"/>
      <c r="B270" s="18"/>
      <c r="C270" s="18"/>
      <c r="D270" s="18"/>
      <c r="E270" s="18"/>
      <c r="F270" s="18"/>
      <c r="G270" s="18"/>
      <c r="H270" s="60"/>
      <c r="I270" s="6"/>
      <c r="J270" s="6"/>
      <c r="K270" s="6"/>
    </row>
    <row r="271" spans="1:11" ht="33" customHeight="1">
      <c r="A271" s="10"/>
      <c r="B271" s="18"/>
      <c r="C271" s="18"/>
      <c r="D271" s="18"/>
      <c r="E271" s="18"/>
      <c r="F271" s="18"/>
      <c r="G271" s="18"/>
      <c r="H271" s="60"/>
      <c r="I271" s="6"/>
      <c r="J271" s="6"/>
      <c r="K271" s="6"/>
    </row>
    <row r="272" spans="1:11" ht="33" customHeight="1">
      <c r="A272" s="10"/>
      <c r="B272" s="18"/>
      <c r="C272" s="18"/>
      <c r="D272" s="18"/>
      <c r="E272" s="18"/>
      <c r="F272" s="18"/>
      <c r="G272" s="18"/>
      <c r="H272" s="60"/>
      <c r="I272" s="6"/>
      <c r="J272" s="6"/>
      <c r="K272" s="6"/>
    </row>
    <row r="273" spans="1:11" ht="33" customHeight="1">
      <c r="A273" s="10"/>
      <c r="B273" s="18"/>
      <c r="C273" s="18"/>
      <c r="D273" s="18"/>
      <c r="E273" s="18"/>
      <c r="F273" s="18"/>
      <c r="G273" s="18"/>
      <c r="H273" s="60"/>
      <c r="I273" s="6"/>
      <c r="J273" s="6"/>
      <c r="K273" s="6"/>
    </row>
    <row r="274" spans="1:11" ht="33" customHeight="1">
      <c r="A274" s="10"/>
      <c r="B274" s="18"/>
      <c r="C274" s="18"/>
      <c r="D274" s="18"/>
      <c r="E274" s="18"/>
      <c r="F274" s="18"/>
      <c r="G274" s="18"/>
      <c r="H274" s="60"/>
      <c r="I274" s="6"/>
      <c r="J274" s="6"/>
      <c r="K274" s="6"/>
    </row>
    <row r="275" spans="1:11" ht="33" customHeight="1">
      <c r="A275" s="10"/>
      <c r="B275" s="18"/>
      <c r="C275" s="18"/>
      <c r="D275" s="18"/>
      <c r="E275" s="18"/>
      <c r="F275" s="18"/>
      <c r="G275" s="18"/>
      <c r="H275" s="60"/>
      <c r="I275" s="6"/>
      <c r="J275" s="6"/>
      <c r="K275" s="6"/>
    </row>
    <row r="276" spans="1:11" ht="33" customHeight="1">
      <c r="A276" s="10"/>
      <c r="B276" s="18"/>
      <c r="C276" s="18"/>
      <c r="D276" s="18"/>
      <c r="E276" s="18"/>
      <c r="F276" s="18"/>
      <c r="G276" s="18"/>
      <c r="H276" s="60"/>
      <c r="I276" s="6"/>
      <c r="J276" s="6"/>
      <c r="K276" s="6"/>
    </row>
    <row r="277" spans="1:11" ht="33" customHeight="1">
      <c r="A277" s="10"/>
      <c r="B277" s="18"/>
      <c r="C277" s="18"/>
      <c r="D277" s="18"/>
      <c r="E277" s="18"/>
      <c r="F277" s="18"/>
      <c r="G277" s="18"/>
      <c r="H277" s="60"/>
      <c r="I277" s="6"/>
      <c r="J277" s="6"/>
      <c r="K277" s="6"/>
    </row>
    <row r="278" spans="1:11" ht="33" customHeight="1">
      <c r="A278" s="10"/>
      <c r="B278" s="18"/>
      <c r="C278" s="18"/>
      <c r="D278" s="18"/>
      <c r="E278" s="18"/>
      <c r="F278" s="18"/>
      <c r="G278" s="18"/>
      <c r="H278" s="60"/>
      <c r="I278" s="6"/>
      <c r="J278" s="6"/>
      <c r="K278" s="6"/>
    </row>
    <row r="279" spans="1:11" ht="33" customHeight="1">
      <c r="A279" s="10"/>
      <c r="B279" s="18"/>
      <c r="C279" s="18"/>
      <c r="D279" s="18"/>
      <c r="E279" s="18"/>
      <c r="F279" s="18"/>
      <c r="G279" s="18"/>
      <c r="H279" s="60"/>
      <c r="I279" s="6"/>
      <c r="J279" s="6"/>
      <c r="K279" s="6"/>
    </row>
    <row r="280" spans="1:11" ht="33" customHeight="1">
      <c r="A280" s="10"/>
      <c r="B280" s="18"/>
      <c r="C280" s="18"/>
      <c r="D280" s="18"/>
      <c r="E280" s="18"/>
      <c r="F280" s="18"/>
      <c r="G280" s="18"/>
      <c r="H280" s="60"/>
      <c r="I280" s="6"/>
      <c r="J280" s="6"/>
      <c r="K280" s="6"/>
    </row>
    <row r="281" spans="1:11" ht="15.75" customHeight="1"/>
    <row r="282" spans="1:11" ht="15.75" customHeight="1"/>
    <row r="283" spans="1:11" ht="15.75" customHeight="1"/>
    <row r="284" spans="1:11" ht="15.75" customHeight="1"/>
    <row r="285" spans="1:11" ht="15.75" customHeight="1"/>
    <row r="286" spans="1:11" ht="15.75" customHeight="1"/>
    <row r="287" spans="1:11" ht="15.75" customHeight="1"/>
    <row r="288" spans="1:11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4">
    <mergeCell ref="H31:I31"/>
    <mergeCell ref="A1:K1"/>
    <mergeCell ref="A2:K2"/>
    <mergeCell ref="A4:B4"/>
  </mergeCells>
  <printOptions horizontalCentered="1"/>
  <pageMargins left="0.5" right="0.5" top="0.45" bottom="0.45" header="0" footer="0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99"/>
  <sheetViews>
    <sheetView workbookViewId="0">
      <pane ySplit="3" topLeftCell="A4" activePane="bottomLeft" state="frozen"/>
      <selection pane="bottomLeft" activeCell="H7" sqref="H7"/>
    </sheetView>
  </sheetViews>
  <sheetFormatPr defaultColWidth="14.44140625" defaultRowHeight="15" customHeight="1"/>
  <cols>
    <col min="1" max="1" width="24.5546875" customWidth="1"/>
    <col min="2" max="2" width="10" customWidth="1"/>
    <col min="3" max="3" width="8.5546875" customWidth="1"/>
    <col min="4" max="4" width="7.5546875" customWidth="1"/>
    <col min="5" max="6" width="8.5546875" customWidth="1"/>
    <col min="7" max="7" width="10" customWidth="1"/>
    <col min="8" max="8" width="71.88671875" customWidth="1"/>
    <col min="9" max="18" width="8.6640625" customWidth="1"/>
  </cols>
  <sheetData>
    <row r="1" spans="1:18" ht="14.4">
      <c r="A1" s="22" t="s">
        <v>80</v>
      </c>
      <c r="B1" s="24"/>
      <c r="C1" s="23"/>
      <c r="D1" s="23"/>
      <c r="E1" s="23"/>
      <c r="F1" s="23"/>
      <c r="G1" s="2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4">
      <c r="A2" s="69" t="s">
        <v>136</v>
      </c>
      <c r="B2" s="24"/>
      <c r="C2" s="29"/>
      <c r="D2" s="29"/>
      <c r="E2" s="29"/>
      <c r="F2" s="29"/>
      <c r="G2" s="29"/>
      <c r="H2" s="30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4.4">
      <c r="A3" s="27"/>
      <c r="B3" s="27" t="s">
        <v>81</v>
      </c>
      <c r="C3" s="32" t="s">
        <v>82</v>
      </c>
      <c r="D3" s="32" t="s">
        <v>54</v>
      </c>
      <c r="E3" s="32" t="s">
        <v>83</v>
      </c>
      <c r="F3" s="32" t="s">
        <v>84</v>
      </c>
      <c r="G3" s="32" t="s">
        <v>85</v>
      </c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4.4">
      <c r="A4" s="33" t="s">
        <v>86</v>
      </c>
      <c r="B4" s="24"/>
      <c r="C4" s="32"/>
      <c r="D4" s="32"/>
      <c r="E4" s="32"/>
      <c r="F4" s="32"/>
      <c r="G4" s="32"/>
      <c r="H4" s="30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4.4" hidden="1">
      <c r="A5" s="34"/>
      <c r="B5" s="24"/>
      <c r="C5" s="32"/>
      <c r="D5" s="32"/>
      <c r="E5" s="32"/>
      <c r="F5" s="32"/>
      <c r="G5" s="3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4.4">
      <c r="A6" s="34" t="s">
        <v>87</v>
      </c>
      <c r="B6" s="36">
        <v>131000</v>
      </c>
      <c r="C6" s="35">
        <f t="shared" ref="C6:C9" si="0">B6*0.0765</f>
        <v>10021.5</v>
      </c>
      <c r="D6" s="35">
        <f t="shared" ref="D6:D9" si="1">B6*0.005</f>
        <v>655</v>
      </c>
      <c r="E6" s="35">
        <v>15500</v>
      </c>
      <c r="F6" s="35">
        <f t="shared" ref="F6:F9" si="2">+B6*0.105</f>
        <v>13755</v>
      </c>
      <c r="G6" s="35">
        <f t="shared" ref="G6:G10" si="3">SUM(B6:F6)</f>
        <v>170931.5</v>
      </c>
      <c r="H6" s="70" t="s">
        <v>137</v>
      </c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4.4">
      <c r="A7" s="34" t="s">
        <v>88</v>
      </c>
      <c r="B7" s="36">
        <v>120000</v>
      </c>
      <c r="C7" s="35">
        <f t="shared" si="0"/>
        <v>9180</v>
      </c>
      <c r="D7" s="35">
        <f t="shared" si="1"/>
        <v>600</v>
      </c>
      <c r="E7" s="35">
        <v>15500</v>
      </c>
      <c r="F7" s="35">
        <f t="shared" si="2"/>
        <v>12600</v>
      </c>
      <c r="G7" s="35">
        <f t="shared" si="3"/>
        <v>157880</v>
      </c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4">
      <c r="A8" s="37" t="s">
        <v>89</v>
      </c>
      <c r="B8" s="38">
        <v>90000</v>
      </c>
      <c r="C8" s="35">
        <f t="shared" si="0"/>
        <v>6885</v>
      </c>
      <c r="D8" s="35">
        <f t="shared" si="1"/>
        <v>450</v>
      </c>
      <c r="E8" s="35">
        <v>15500</v>
      </c>
      <c r="F8" s="35">
        <f t="shared" si="2"/>
        <v>9450</v>
      </c>
      <c r="G8" s="35">
        <f t="shared" si="3"/>
        <v>122285</v>
      </c>
      <c r="H8" s="30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4.4">
      <c r="A9" s="34" t="s">
        <v>90</v>
      </c>
      <c r="B9" s="36">
        <v>95200</v>
      </c>
      <c r="C9" s="35">
        <f t="shared" si="0"/>
        <v>7282.8</v>
      </c>
      <c r="D9" s="35">
        <f t="shared" si="1"/>
        <v>476</v>
      </c>
      <c r="E9" s="35">
        <v>15500</v>
      </c>
      <c r="F9" s="35">
        <f t="shared" si="2"/>
        <v>9996</v>
      </c>
      <c r="G9" s="35">
        <f t="shared" si="3"/>
        <v>128454.8</v>
      </c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4.4">
      <c r="A10" s="34"/>
      <c r="B10" s="40">
        <f t="shared" ref="B10:F10" si="4">SUM(B6:B9)</f>
        <v>436200</v>
      </c>
      <c r="C10" s="39">
        <f t="shared" si="4"/>
        <v>33369.300000000003</v>
      </c>
      <c r="D10" s="39">
        <f t="shared" si="4"/>
        <v>2181</v>
      </c>
      <c r="E10" s="39">
        <f t="shared" si="4"/>
        <v>62000</v>
      </c>
      <c r="F10" s="39">
        <f t="shared" si="4"/>
        <v>45801</v>
      </c>
      <c r="G10" s="35">
        <f t="shared" si="3"/>
        <v>579551.30000000005</v>
      </c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4.4">
      <c r="A11" s="37"/>
      <c r="B11" s="41"/>
      <c r="C11" s="39"/>
      <c r="D11" s="39"/>
      <c r="E11" s="39"/>
      <c r="F11" s="39"/>
      <c r="G11" s="39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4.4">
      <c r="A12" s="34" t="s">
        <v>91</v>
      </c>
      <c r="B12" s="38">
        <v>62000</v>
      </c>
      <c r="C12" s="35">
        <f>B12*0.0765</f>
        <v>4743</v>
      </c>
      <c r="D12" s="35">
        <f t="shared" ref="D12:D13" si="5">B12*0.005</f>
        <v>310</v>
      </c>
      <c r="E12" s="35">
        <v>5500</v>
      </c>
      <c r="F12" s="35">
        <f t="shared" ref="F12:F13" si="6">+B12*0.105</f>
        <v>6510</v>
      </c>
      <c r="G12" s="35">
        <f t="shared" ref="G12:G13" si="7">SUM(B12:F12)</f>
        <v>79063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4.4">
      <c r="A13" s="37" t="s">
        <v>92</v>
      </c>
      <c r="B13" s="36">
        <v>40540</v>
      </c>
      <c r="C13" s="35">
        <f>B13*0.0765</f>
        <v>3101.31</v>
      </c>
      <c r="D13" s="35">
        <f t="shared" si="5"/>
        <v>202.70000000000002</v>
      </c>
      <c r="E13" s="35">
        <v>5500</v>
      </c>
      <c r="F13" s="35">
        <f t="shared" si="6"/>
        <v>4256.7</v>
      </c>
      <c r="G13" s="35">
        <f t="shared" si="7"/>
        <v>53600.709999999992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4.4">
      <c r="A14" s="33"/>
      <c r="B14" s="40">
        <f t="shared" ref="B14:G14" si="8">SUM(B12:B13)</f>
        <v>102540</v>
      </c>
      <c r="C14" s="39">
        <f t="shared" si="8"/>
        <v>7844.3099999999995</v>
      </c>
      <c r="D14" s="39">
        <f t="shared" si="8"/>
        <v>512.70000000000005</v>
      </c>
      <c r="E14" s="39">
        <f t="shared" si="8"/>
        <v>11000</v>
      </c>
      <c r="F14" s="39">
        <f t="shared" si="8"/>
        <v>10766.7</v>
      </c>
      <c r="G14" s="39">
        <f t="shared" si="8"/>
        <v>132663.71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4.4">
      <c r="A15" s="33" t="s">
        <v>93</v>
      </c>
      <c r="B15" s="24"/>
      <c r="C15" s="35"/>
      <c r="D15" s="35"/>
      <c r="E15" s="35">
        <v>0</v>
      </c>
      <c r="F15" s="35">
        <v>0</v>
      </c>
      <c r="G15" s="35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4.4">
      <c r="A16" s="34" t="s">
        <v>94</v>
      </c>
      <c r="B16" s="42">
        <v>45200</v>
      </c>
      <c r="C16" s="35">
        <f t="shared" ref="C16:C18" si="9">B16*0.0765</f>
        <v>3457.7999999999997</v>
      </c>
      <c r="D16" s="35">
        <f t="shared" ref="D16:D18" si="10">B16*0.005</f>
        <v>226</v>
      </c>
      <c r="E16" s="35">
        <v>5500</v>
      </c>
      <c r="F16" s="35">
        <f t="shared" ref="F16:F18" si="11">+B16*0.105</f>
        <v>4746</v>
      </c>
      <c r="G16" s="35">
        <f t="shared" ref="G16:G18" si="12">SUM(B16:F16)</f>
        <v>59129.8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4.4">
      <c r="A17" s="34" t="s">
        <v>94</v>
      </c>
      <c r="B17" s="43">
        <v>45200</v>
      </c>
      <c r="C17" s="35">
        <f t="shared" si="9"/>
        <v>3457.7999999999997</v>
      </c>
      <c r="D17" s="35">
        <f t="shared" si="10"/>
        <v>226</v>
      </c>
      <c r="E17" s="35">
        <v>5500</v>
      </c>
      <c r="F17" s="35">
        <f t="shared" si="11"/>
        <v>4746</v>
      </c>
      <c r="G17" s="35">
        <f t="shared" si="12"/>
        <v>59129.8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5.75" customHeight="1">
      <c r="A18" s="34" t="s">
        <v>94</v>
      </c>
      <c r="B18" s="43">
        <v>45200</v>
      </c>
      <c r="C18" s="35">
        <f t="shared" si="9"/>
        <v>3457.7999999999997</v>
      </c>
      <c r="D18" s="35">
        <f t="shared" si="10"/>
        <v>226</v>
      </c>
      <c r="E18" s="35">
        <v>5500</v>
      </c>
      <c r="F18" s="35">
        <f t="shared" si="11"/>
        <v>4746</v>
      </c>
      <c r="G18" s="35">
        <f t="shared" si="12"/>
        <v>59129.8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5.75" customHeight="1">
      <c r="A19" s="34"/>
      <c r="B19" s="44"/>
      <c r="C19" s="35"/>
      <c r="D19" s="35"/>
      <c r="E19" s="35"/>
      <c r="F19" s="35"/>
      <c r="G19" s="35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5.75" customHeight="1">
      <c r="A20" s="34" t="s">
        <v>95</v>
      </c>
      <c r="B20" s="45">
        <v>45200</v>
      </c>
      <c r="C20" s="35">
        <f t="shared" ref="C20:C22" si="13">B20*0.0765</f>
        <v>3457.7999999999997</v>
      </c>
      <c r="D20" s="35">
        <f t="shared" ref="D20:D28" si="14">B20*0.005</f>
        <v>226</v>
      </c>
      <c r="E20" s="35">
        <v>5500</v>
      </c>
      <c r="F20" s="35">
        <f t="shared" ref="F20:F22" si="15">+B20*0.105</f>
        <v>4746</v>
      </c>
      <c r="G20" s="35">
        <f t="shared" ref="G20:G22" si="16">SUM(B20:F20)</f>
        <v>59129.8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5.75" customHeight="1">
      <c r="A21" s="34" t="s">
        <v>95</v>
      </c>
      <c r="B21" s="44">
        <v>79000</v>
      </c>
      <c r="C21" s="35">
        <f t="shared" si="13"/>
        <v>6043.5</v>
      </c>
      <c r="D21" s="35">
        <f t="shared" si="14"/>
        <v>395</v>
      </c>
      <c r="E21" s="35">
        <v>5500</v>
      </c>
      <c r="F21" s="35">
        <f t="shared" si="15"/>
        <v>8295</v>
      </c>
      <c r="G21" s="35">
        <f t="shared" si="16"/>
        <v>99233.5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5.75" customHeight="1">
      <c r="A22" s="37" t="s">
        <v>95</v>
      </c>
      <c r="B22" s="45">
        <v>45500</v>
      </c>
      <c r="C22" s="35">
        <f t="shared" si="13"/>
        <v>3480.75</v>
      </c>
      <c r="D22" s="35">
        <f t="shared" si="14"/>
        <v>227.5</v>
      </c>
      <c r="E22" s="35">
        <v>5500</v>
      </c>
      <c r="F22" s="35">
        <f t="shared" si="15"/>
        <v>4777.5</v>
      </c>
      <c r="G22" s="35">
        <f t="shared" si="16"/>
        <v>59485.75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5.75" customHeight="1">
      <c r="A23" s="34"/>
      <c r="B23" s="24"/>
      <c r="C23" s="35"/>
      <c r="D23" s="35">
        <f t="shared" si="14"/>
        <v>0</v>
      </c>
      <c r="E23" s="35"/>
      <c r="F23" s="35"/>
      <c r="G23" s="35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5.75" customHeight="1">
      <c r="A24" s="34" t="s">
        <v>96</v>
      </c>
      <c r="B24" s="44">
        <v>79000</v>
      </c>
      <c r="C24" s="35">
        <f t="shared" ref="C24:C25" si="17">B24*0.0765</f>
        <v>6043.5</v>
      </c>
      <c r="D24" s="35">
        <f t="shared" si="14"/>
        <v>395</v>
      </c>
      <c r="E24" s="35">
        <v>5500</v>
      </c>
      <c r="F24" s="35">
        <v>0</v>
      </c>
      <c r="G24" s="35">
        <f t="shared" ref="G24:G25" si="18">SUM(B24:F24)</f>
        <v>90938.5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5.75" customHeight="1">
      <c r="A25" s="34" t="s">
        <v>96</v>
      </c>
      <c r="B25" s="44">
        <v>65000</v>
      </c>
      <c r="C25" s="35">
        <f t="shared" si="17"/>
        <v>4972.5</v>
      </c>
      <c r="D25" s="35">
        <f t="shared" si="14"/>
        <v>325</v>
      </c>
      <c r="E25" s="35">
        <v>5500</v>
      </c>
      <c r="F25" s="35">
        <f>+B25*0.105</f>
        <v>6825</v>
      </c>
      <c r="G25" s="35">
        <f t="shared" si="18"/>
        <v>82622.5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5.75" customHeight="1">
      <c r="A26" s="34"/>
      <c r="B26" s="24"/>
      <c r="C26" s="35"/>
      <c r="D26" s="35">
        <f t="shared" si="14"/>
        <v>0</v>
      </c>
      <c r="E26" s="35"/>
      <c r="F26" s="35"/>
      <c r="G26" s="35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5.75" customHeight="1">
      <c r="A27" s="34" t="s">
        <v>97</v>
      </c>
      <c r="B27" s="44">
        <v>58000</v>
      </c>
      <c r="C27" s="35">
        <f t="shared" ref="C27:C28" si="19">B27*0.0765</f>
        <v>4437</v>
      </c>
      <c r="D27" s="35">
        <f t="shared" si="14"/>
        <v>290</v>
      </c>
      <c r="E27" s="35">
        <v>5500</v>
      </c>
      <c r="F27" s="35">
        <f t="shared" ref="F27:F28" si="20">+B27*0.105</f>
        <v>6090</v>
      </c>
      <c r="G27" s="35">
        <f t="shared" ref="G27:G28" si="21">SUM(B27:F27)</f>
        <v>74317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5.75" customHeight="1">
      <c r="A28" s="34" t="s">
        <v>97</v>
      </c>
      <c r="B28" s="45">
        <v>50000</v>
      </c>
      <c r="C28" s="35">
        <f t="shared" si="19"/>
        <v>3825</v>
      </c>
      <c r="D28" s="35">
        <f t="shared" si="14"/>
        <v>250</v>
      </c>
      <c r="E28" s="35">
        <v>5500</v>
      </c>
      <c r="F28" s="35">
        <f t="shared" si="20"/>
        <v>5250</v>
      </c>
      <c r="G28" s="35">
        <f t="shared" si="21"/>
        <v>64825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5.75" customHeight="1">
      <c r="A29" s="34"/>
      <c r="B29" s="44"/>
      <c r="C29" s="35"/>
      <c r="D29" s="35"/>
      <c r="E29" s="35"/>
      <c r="F29" s="35"/>
      <c r="G29" s="35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5.75" customHeight="1">
      <c r="A30" s="37" t="s">
        <v>98</v>
      </c>
      <c r="B30" s="44">
        <v>50000</v>
      </c>
      <c r="C30" s="35">
        <f t="shared" ref="C30:C31" si="22">B30*0.0765</f>
        <v>3825</v>
      </c>
      <c r="D30" s="35">
        <f t="shared" ref="D30:D37" si="23">B30*0.005</f>
        <v>250</v>
      </c>
      <c r="E30" s="35">
        <v>5500</v>
      </c>
      <c r="F30" s="35">
        <f t="shared" ref="F30:F31" si="24">+B30*0.105</f>
        <v>5250</v>
      </c>
      <c r="G30" s="35">
        <f t="shared" ref="G30:G37" si="25">SUM(B30:F30)</f>
        <v>64825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5.75" customHeight="1">
      <c r="A31" s="37" t="s">
        <v>99</v>
      </c>
      <c r="B31" s="44">
        <v>78000</v>
      </c>
      <c r="C31" s="35">
        <f t="shared" si="22"/>
        <v>5967</v>
      </c>
      <c r="D31" s="35">
        <f t="shared" si="23"/>
        <v>390</v>
      </c>
      <c r="E31" s="35">
        <v>5500</v>
      </c>
      <c r="F31" s="35">
        <f t="shared" si="24"/>
        <v>8190</v>
      </c>
      <c r="G31" s="35">
        <f t="shared" si="25"/>
        <v>98047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5.75" customHeight="1">
      <c r="A32" s="34"/>
      <c r="B32" s="24"/>
      <c r="C32" s="35"/>
      <c r="D32" s="35">
        <f t="shared" si="23"/>
        <v>0</v>
      </c>
      <c r="E32" s="35"/>
      <c r="F32" s="35"/>
      <c r="G32" s="35">
        <f t="shared" si="25"/>
        <v>0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5.75" customHeight="1">
      <c r="A33" s="37" t="s">
        <v>100</v>
      </c>
      <c r="B33" s="44">
        <v>54500</v>
      </c>
      <c r="C33" s="35">
        <f t="shared" ref="C33:C34" si="26">B33*0.0765</f>
        <v>4169.25</v>
      </c>
      <c r="D33" s="35">
        <f t="shared" si="23"/>
        <v>272.5</v>
      </c>
      <c r="E33" s="35">
        <v>5500</v>
      </c>
      <c r="F33" s="35">
        <f t="shared" ref="F33:F34" si="27">+B33*0.105</f>
        <v>5722.5</v>
      </c>
      <c r="G33" s="35">
        <f t="shared" si="25"/>
        <v>70164.25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5.75" customHeight="1">
      <c r="A34" s="37" t="s">
        <v>101</v>
      </c>
      <c r="B34" s="44">
        <v>70000</v>
      </c>
      <c r="C34" s="35">
        <f t="shared" si="26"/>
        <v>5355</v>
      </c>
      <c r="D34" s="35">
        <f t="shared" si="23"/>
        <v>350</v>
      </c>
      <c r="E34" s="35">
        <v>5500</v>
      </c>
      <c r="F34" s="35">
        <f t="shared" si="27"/>
        <v>7350</v>
      </c>
      <c r="G34" s="35">
        <f t="shared" si="25"/>
        <v>88555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5.75" customHeight="1">
      <c r="A35" s="34"/>
      <c r="B35" s="24"/>
      <c r="C35" s="35"/>
      <c r="D35" s="35">
        <f t="shared" si="23"/>
        <v>0</v>
      </c>
      <c r="E35" s="35"/>
      <c r="F35" s="35"/>
      <c r="G35" s="35">
        <f t="shared" si="25"/>
        <v>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5.75" customHeight="1">
      <c r="A36" s="37" t="s">
        <v>102</v>
      </c>
      <c r="B36" s="44">
        <v>62000</v>
      </c>
      <c r="C36" s="35">
        <f t="shared" ref="C36:C37" si="28">B36*0.0765</f>
        <v>4743</v>
      </c>
      <c r="D36" s="35">
        <f t="shared" si="23"/>
        <v>310</v>
      </c>
      <c r="E36" s="35">
        <v>5500</v>
      </c>
      <c r="F36" s="35">
        <f t="shared" ref="F36:F37" si="29">+B36*0.105</f>
        <v>6510</v>
      </c>
      <c r="G36" s="35">
        <f t="shared" si="25"/>
        <v>79063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5.75" customHeight="1">
      <c r="A37" s="37" t="s">
        <v>103</v>
      </c>
      <c r="B37" s="44">
        <v>79000</v>
      </c>
      <c r="C37" s="35">
        <f t="shared" si="28"/>
        <v>6043.5</v>
      </c>
      <c r="D37" s="35">
        <f t="shared" si="23"/>
        <v>395</v>
      </c>
      <c r="E37" s="35">
        <v>5500</v>
      </c>
      <c r="F37" s="35">
        <f t="shared" si="29"/>
        <v>8295</v>
      </c>
      <c r="G37" s="35">
        <f t="shared" si="25"/>
        <v>99233.5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5.75" customHeight="1">
      <c r="A38" s="34"/>
      <c r="B38" s="44"/>
      <c r="C38" s="35"/>
      <c r="D38" s="35"/>
      <c r="E38" s="35"/>
      <c r="F38" s="35"/>
      <c r="G38" s="35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5.75" customHeight="1">
      <c r="A39" s="37" t="s">
        <v>104</v>
      </c>
      <c r="B39" s="44">
        <v>70000</v>
      </c>
      <c r="C39" s="35">
        <f t="shared" ref="C39:C44" si="30">B39*0.0765</f>
        <v>5355</v>
      </c>
      <c r="D39" s="35">
        <f t="shared" ref="D39:D62" si="31">B39*0.005</f>
        <v>350</v>
      </c>
      <c r="E39" s="35">
        <v>5500</v>
      </c>
      <c r="F39" s="35">
        <f t="shared" ref="F39:F44" si="32">+B39*0.105</f>
        <v>7350</v>
      </c>
      <c r="G39" s="35">
        <f t="shared" ref="G39:G62" si="33">SUM(B39:F39)</f>
        <v>88555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5.75" customHeight="1">
      <c r="A40" s="37" t="s">
        <v>105</v>
      </c>
      <c r="B40" s="46">
        <v>45000</v>
      </c>
      <c r="C40" s="35">
        <f t="shared" si="30"/>
        <v>3442.5</v>
      </c>
      <c r="D40" s="35">
        <f t="shared" si="31"/>
        <v>225</v>
      </c>
      <c r="E40" s="35">
        <v>5500</v>
      </c>
      <c r="F40" s="35">
        <f t="shared" si="32"/>
        <v>4725</v>
      </c>
      <c r="G40" s="35">
        <f t="shared" si="33"/>
        <v>58892.5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5.75" customHeight="1">
      <c r="A41" s="37" t="s">
        <v>106</v>
      </c>
      <c r="B41" s="44">
        <v>72000</v>
      </c>
      <c r="C41" s="35">
        <f t="shared" si="30"/>
        <v>5508</v>
      </c>
      <c r="D41" s="35">
        <f t="shared" si="31"/>
        <v>360</v>
      </c>
      <c r="E41" s="35">
        <v>5500</v>
      </c>
      <c r="F41" s="35">
        <f t="shared" si="32"/>
        <v>7560</v>
      </c>
      <c r="G41" s="35">
        <f t="shared" si="33"/>
        <v>90928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5.75" customHeight="1">
      <c r="A42" s="37" t="s">
        <v>107</v>
      </c>
      <c r="B42" s="45">
        <v>45500</v>
      </c>
      <c r="C42" s="35">
        <f t="shared" si="30"/>
        <v>3480.75</v>
      </c>
      <c r="D42" s="35">
        <f t="shared" si="31"/>
        <v>227.5</v>
      </c>
      <c r="E42" s="35">
        <v>5500</v>
      </c>
      <c r="F42" s="35">
        <f t="shared" si="32"/>
        <v>4777.5</v>
      </c>
      <c r="G42" s="35">
        <f t="shared" si="33"/>
        <v>59485.75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5.75" customHeight="1">
      <c r="A43" s="34" t="s">
        <v>108</v>
      </c>
      <c r="B43" s="44">
        <v>80000</v>
      </c>
      <c r="C43" s="35">
        <f t="shared" si="30"/>
        <v>6120</v>
      </c>
      <c r="D43" s="35">
        <f t="shared" si="31"/>
        <v>400</v>
      </c>
      <c r="E43" s="35">
        <v>5500</v>
      </c>
      <c r="F43" s="35">
        <f t="shared" si="32"/>
        <v>8400</v>
      </c>
      <c r="G43" s="35">
        <f t="shared" si="33"/>
        <v>100420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5.75" customHeight="1">
      <c r="A44" s="37" t="s">
        <v>109</v>
      </c>
      <c r="B44" s="45">
        <v>45500</v>
      </c>
      <c r="C44" s="35">
        <f t="shared" si="30"/>
        <v>3480.75</v>
      </c>
      <c r="D44" s="35">
        <f t="shared" si="31"/>
        <v>227.5</v>
      </c>
      <c r="E44" s="35">
        <v>5500</v>
      </c>
      <c r="F44" s="35">
        <f t="shared" si="32"/>
        <v>4777.5</v>
      </c>
      <c r="G44" s="35">
        <f t="shared" si="33"/>
        <v>59485.75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5.75" customHeight="1">
      <c r="A45" s="34"/>
      <c r="B45" s="24"/>
      <c r="C45" s="35"/>
      <c r="D45" s="35">
        <f t="shared" si="31"/>
        <v>0</v>
      </c>
      <c r="E45" s="35"/>
      <c r="F45" s="35"/>
      <c r="G45" s="35">
        <f t="shared" si="33"/>
        <v>0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5.75" customHeight="1">
      <c r="A46" s="34" t="s">
        <v>110</v>
      </c>
      <c r="B46" s="44">
        <v>71000</v>
      </c>
      <c r="C46" s="35">
        <f t="shared" ref="C46:C48" si="34">B46*0.0765</f>
        <v>5431.5</v>
      </c>
      <c r="D46" s="35">
        <f t="shared" si="31"/>
        <v>355</v>
      </c>
      <c r="E46" s="35">
        <v>5500</v>
      </c>
      <c r="F46" s="35">
        <f t="shared" ref="F46:F48" si="35">+B46*0.105</f>
        <v>7455</v>
      </c>
      <c r="G46" s="35">
        <f t="shared" si="33"/>
        <v>89741.5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5.75" customHeight="1">
      <c r="A47" s="34" t="s">
        <v>110</v>
      </c>
      <c r="B47" s="44">
        <v>66000</v>
      </c>
      <c r="C47" s="35">
        <f t="shared" si="34"/>
        <v>5049</v>
      </c>
      <c r="D47" s="35">
        <f t="shared" si="31"/>
        <v>330</v>
      </c>
      <c r="E47" s="35">
        <v>5500</v>
      </c>
      <c r="F47" s="35">
        <f t="shared" si="35"/>
        <v>6930</v>
      </c>
      <c r="G47" s="35">
        <f t="shared" si="33"/>
        <v>83809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5.75" customHeight="1">
      <c r="A48" s="34" t="s">
        <v>111</v>
      </c>
      <c r="B48" s="38">
        <v>51500</v>
      </c>
      <c r="C48" s="35">
        <f t="shared" si="34"/>
        <v>3939.75</v>
      </c>
      <c r="D48" s="35">
        <f t="shared" si="31"/>
        <v>257.5</v>
      </c>
      <c r="E48" s="35">
        <v>0</v>
      </c>
      <c r="F48" s="35">
        <f t="shared" si="35"/>
        <v>5407.5</v>
      </c>
      <c r="G48" s="35">
        <f t="shared" si="33"/>
        <v>61104.75</v>
      </c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5.75" customHeight="1">
      <c r="A49" s="34"/>
      <c r="B49" s="24"/>
      <c r="C49" s="35"/>
      <c r="D49" s="35">
        <f t="shared" si="31"/>
        <v>0</v>
      </c>
      <c r="E49" s="35"/>
      <c r="F49" s="35"/>
      <c r="G49" s="35">
        <f t="shared" si="33"/>
        <v>0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5.75" customHeight="1">
      <c r="A50" s="34" t="s">
        <v>112</v>
      </c>
      <c r="B50" s="44">
        <v>67500</v>
      </c>
      <c r="C50" s="35">
        <f t="shared" ref="C50:C59" si="36">B50*0.0765</f>
        <v>5163.75</v>
      </c>
      <c r="D50" s="35">
        <f t="shared" si="31"/>
        <v>337.5</v>
      </c>
      <c r="E50" s="35">
        <v>5500</v>
      </c>
      <c r="F50" s="35">
        <f t="shared" ref="F50:F59" si="37">+B50*0.105</f>
        <v>7087.5</v>
      </c>
      <c r="G50" s="35">
        <f t="shared" si="33"/>
        <v>85588.75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5.75" customHeight="1">
      <c r="A51" s="34" t="s">
        <v>113</v>
      </c>
      <c r="B51" s="45">
        <v>58500</v>
      </c>
      <c r="C51" s="35">
        <f t="shared" si="36"/>
        <v>4475.25</v>
      </c>
      <c r="D51" s="35">
        <f t="shared" si="31"/>
        <v>292.5</v>
      </c>
      <c r="E51" s="35">
        <v>5500</v>
      </c>
      <c r="F51" s="35">
        <f t="shared" si="37"/>
        <v>6142.5</v>
      </c>
      <c r="G51" s="35">
        <f t="shared" si="33"/>
        <v>74910.25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5.75" customHeight="1">
      <c r="A52" s="34" t="s">
        <v>114</v>
      </c>
      <c r="B52" s="47">
        <v>66000</v>
      </c>
      <c r="C52" s="35">
        <f t="shared" si="36"/>
        <v>5049</v>
      </c>
      <c r="D52" s="35">
        <f t="shared" si="31"/>
        <v>330</v>
      </c>
      <c r="E52" s="35">
        <v>5500</v>
      </c>
      <c r="F52" s="35">
        <f t="shared" si="37"/>
        <v>6930</v>
      </c>
      <c r="G52" s="35">
        <f t="shared" si="33"/>
        <v>83809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5.75" customHeight="1">
      <c r="A53" s="34" t="s">
        <v>115</v>
      </c>
      <c r="B53" s="36">
        <v>71000</v>
      </c>
      <c r="C53" s="35">
        <f t="shared" si="36"/>
        <v>5431.5</v>
      </c>
      <c r="D53" s="35">
        <f t="shared" si="31"/>
        <v>355</v>
      </c>
      <c r="E53" s="35">
        <v>5500</v>
      </c>
      <c r="F53" s="35">
        <f t="shared" si="37"/>
        <v>7455</v>
      </c>
      <c r="G53" s="35">
        <f t="shared" si="33"/>
        <v>89741.5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5.75" customHeight="1">
      <c r="A54" s="34" t="s">
        <v>116</v>
      </c>
      <c r="B54" s="44">
        <v>65000</v>
      </c>
      <c r="C54" s="35">
        <f t="shared" si="36"/>
        <v>4972.5</v>
      </c>
      <c r="D54" s="35">
        <f t="shared" si="31"/>
        <v>325</v>
      </c>
      <c r="E54" s="35">
        <v>5500</v>
      </c>
      <c r="F54" s="35">
        <f t="shared" si="37"/>
        <v>6825</v>
      </c>
      <c r="G54" s="35">
        <f t="shared" si="33"/>
        <v>82622.5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5.75" customHeight="1">
      <c r="A55" s="34" t="s">
        <v>117</v>
      </c>
      <c r="B55" s="44">
        <v>51000</v>
      </c>
      <c r="C55" s="35">
        <f t="shared" si="36"/>
        <v>3901.5</v>
      </c>
      <c r="D55" s="35">
        <f t="shared" si="31"/>
        <v>255</v>
      </c>
      <c r="E55" s="35">
        <v>5500</v>
      </c>
      <c r="F55" s="35">
        <f t="shared" si="37"/>
        <v>5355</v>
      </c>
      <c r="G55" s="35">
        <f t="shared" si="33"/>
        <v>66011.5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5.75" customHeight="1">
      <c r="A56" s="34" t="s">
        <v>118</v>
      </c>
      <c r="B56" s="44">
        <v>48000</v>
      </c>
      <c r="C56" s="35">
        <f t="shared" si="36"/>
        <v>3672</v>
      </c>
      <c r="D56" s="35">
        <f t="shared" si="31"/>
        <v>240</v>
      </c>
      <c r="E56" s="35">
        <v>5500</v>
      </c>
      <c r="F56" s="35">
        <f t="shared" si="37"/>
        <v>5040</v>
      </c>
      <c r="G56" s="35">
        <f t="shared" si="33"/>
        <v>62452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5.75" customHeight="1">
      <c r="A57" s="34" t="s">
        <v>119</v>
      </c>
      <c r="B57" s="45">
        <v>54500</v>
      </c>
      <c r="C57" s="35">
        <f t="shared" si="36"/>
        <v>4169.25</v>
      </c>
      <c r="D57" s="35">
        <f t="shared" si="31"/>
        <v>272.5</v>
      </c>
      <c r="E57" s="35">
        <v>5500</v>
      </c>
      <c r="F57" s="35">
        <f t="shared" si="37"/>
        <v>5722.5</v>
      </c>
      <c r="G57" s="35">
        <f t="shared" si="33"/>
        <v>70164.25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5.75" customHeight="1">
      <c r="A58" s="37" t="s">
        <v>120</v>
      </c>
      <c r="B58" s="44">
        <v>47000</v>
      </c>
      <c r="C58" s="35">
        <f t="shared" si="36"/>
        <v>3595.5</v>
      </c>
      <c r="D58" s="35">
        <f t="shared" si="31"/>
        <v>235</v>
      </c>
      <c r="E58" s="35">
        <v>5500</v>
      </c>
      <c r="F58" s="35">
        <f t="shared" si="37"/>
        <v>4935</v>
      </c>
      <c r="G58" s="35">
        <f t="shared" si="33"/>
        <v>61265.5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5.75" customHeight="1">
      <c r="A59" s="34" t="s">
        <v>121</v>
      </c>
      <c r="B59" s="47">
        <v>38000</v>
      </c>
      <c r="C59" s="35">
        <f t="shared" si="36"/>
        <v>2907</v>
      </c>
      <c r="D59" s="35">
        <f t="shared" si="31"/>
        <v>190</v>
      </c>
      <c r="E59" s="35">
        <v>5500</v>
      </c>
      <c r="F59" s="35">
        <f t="shared" si="37"/>
        <v>3990</v>
      </c>
      <c r="G59" s="35">
        <f t="shared" si="33"/>
        <v>50587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5.75" customHeight="1">
      <c r="A60" s="34"/>
      <c r="B60" s="24"/>
      <c r="C60" s="35"/>
      <c r="D60" s="35">
        <f t="shared" si="31"/>
        <v>0</v>
      </c>
      <c r="E60" s="35"/>
      <c r="F60" s="35"/>
      <c r="G60" s="35">
        <f t="shared" si="33"/>
        <v>0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5.75" customHeight="1">
      <c r="A61" s="34" t="s">
        <v>122</v>
      </c>
      <c r="B61" s="44">
        <v>54500</v>
      </c>
      <c r="C61" s="35">
        <f t="shared" ref="C61:C62" si="38">B61*0.0765</f>
        <v>4169.25</v>
      </c>
      <c r="D61" s="35">
        <f t="shared" si="31"/>
        <v>272.5</v>
      </c>
      <c r="E61" s="35">
        <v>5500</v>
      </c>
      <c r="F61" s="35">
        <f t="shared" ref="F61:F62" si="39">+B61*0.105</f>
        <v>5722.5</v>
      </c>
      <c r="G61" s="35">
        <f t="shared" si="33"/>
        <v>70164.25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5.75" customHeight="1">
      <c r="A62" s="34" t="s">
        <v>123</v>
      </c>
      <c r="B62" s="45">
        <v>45500</v>
      </c>
      <c r="C62" s="35">
        <f t="shared" si="38"/>
        <v>3480.75</v>
      </c>
      <c r="D62" s="35">
        <f t="shared" si="31"/>
        <v>227.5</v>
      </c>
      <c r="E62" s="35">
        <v>5500</v>
      </c>
      <c r="F62" s="35">
        <f t="shared" si="39"/>
        <v>4777.5</v>
      </c>
      <c r="G62" s="35">
        <f t="shared" si="33"/>
        <v>59485.75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5.75" customHeight="1">
      <c r="A63" s="34"/>
      <c r="B63" s="24"/>
      <c r="C63" s="39"/>
      <c r="D63" s="39"/>
      <c r="E63" s="39"/>
      <c r="F63" s="39"/>
      <c r="G63" s="39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5.75" customHeight="1">
      <c r="A64" s="34"/>
      <c r="B64" s="26">
        <f t="shared" ref="B64:G64" si="40">SUM(B16:B63)</f>
        <v>2163800</v>
      </c>
      <c r="C64" s="39">
        <f t="shared" si="40"/>
        <v>165530.70000000001</v>
      </c>
      <c r="D64" s="39">
        <f t="shared" si="40"/>
        <v>10819</v>
      </c>
      <c r="E64" s="39">
        <f t="shared" si="40"/>
        <v>198000</v>
      </c>
      <c r="F64" s="39">
        <f t="shared" si="40"/>
        <v>218904</v>
      </c>
      <c r="G64" s="39">
        <f t="shared" si="40"/>
        <v>2757053.7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5.75" customHeight="1">
      <c r="A65" s="33" t="s">
        <v>124</v>
      </c>
      <c r="B65" s="24"/>
      <c r="C65" s="35"/>
      <c r="D65" s="35"/>
      <c r="E65" s="35"/>
      <c r="F65" s="35"/>
      <c r="G65" s="35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5.75" customHeight="1">
      <c r="A66" s="34" t="s">
        <v>125</v>
      </c>
      <c r="B66" s="48">
        <v>23798.58</v>
      </c>
      <c r="C66" s="35">
        <f>B66*0.0765</f>
        <v>1820.5913700000001</v>
      </c>
      <c r="D66" s="35">
        <f t="shared" ref="D66:D70" si="41">B66*0.005</f>
        <v>118.99290000000001</v>
      </c>
      <c r="E66" s="35">
        <v>5500</v>
      </c>
      <c r="F66" s="35">
        <f t="shared" ref="F66:F70" si="42">+B66*0.105</f>
        <v>2498.8508999999999</v>
      </c>
      <c r="G66" s="35">
        <f t="shared" ref="G66:G70" si="43">SUM(B66:F66)</f>
        <v>33737.015170000006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5.75" customHeight="1">
      <c r="A67" s="34" t="s">
        <v>126</v>
      </c>
      <c r="B67" s="24">
        <v>6000</v>
      </c>
      <c r="C67" s="35">
        <f>B67*0.0765</f>
        <v>459</v>
      </c>
      <c r="D67" s="35">
        <f t="shared" si="41"/>
        <v>30</v>
      </c>
      <c r="E67" s="35">
        <v>0</v>
      </c>
      <c r="F67" s="35">
        <f t="shared" si="42"/>
        <v>630</v>
      </c>
      <c r="G67" s="35">
        <f t="shared" si="43"/>
        <v>7119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5.75" customHeight="1">
      <c r="A68" s="34" t="s">
        <v>127</v>
      </c>
      <c r="B68" s="24">
        <v>15000</v>
      </c>
      <c r="C68" s="35">
        <f t="shared" ref="C68:C70" si="44">B68*0.0765</f>
        <v>1147.5</v>
      </c>
      <c r="D68" s="35">
        <f t="shared" si="41"/>
        <v>75</v>
      </c>
      <c r="E68" s="35"/>
      <c r="F68" s="35">
        <f t="shared" si="42"/>
        <v>1575</v>
      </c>
      <c r="G68" s="35">
        <f t="shared" si="43"/>
        <v>17797.5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5.75" customHeight="1">
      <c r="A69" s="34" t="s">
        <v>128</v>
      </c>
      <c r="B69" s="48">
        <v>33792.800000000003</v>
      </c>
      <c r="C69" s="35">
        <f t="shared" si="44"/>
        <v>2585.1492000000003</v>
      </c>
      <c r="D69" s="35">
        <f t="shared" si="41"/>
        <v>168.96400000000003</v>
      </c>
      <c r="E69" s="35">
        <v>5500</v>
      </c>
      <c r="F69" s="35">
        <f t="shared" si="42"/>
        <v>3548.2440000000001</v>
      </c>
      <c r="G69" s="35">
        <f t="shared" si="43"/>
        <v>45595.157200000001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ht="15.75" customHeight="1">
      <c r="A70" s="34" t="s">
        <v>129</v>
      </c>
      <c r="B70" s="48">
        <v>40380.910000000003</v>
      </c>
      <c r="C70" s="35">
        <f t="shared" si="44"/>
        <v>3089.139615</v>
      </c>
      <c r="D70" s="35">
        <f t="shared" si="41"/>
        <v>201.90455000000003</v>
      </c>
      <c r="E70" s="35">
        <v>5500</v>
      </c>
      <c r="F70" s="35">
        <f t="shared" si="42"/>
        <v>4239.9955500000005</v>
      </c>
      <c r="G70" s="35">
        <f t="shared" si="43"/>
        <v>53411.949715000002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5.75" customHeight="1">
      <c r="A71" s="34"/>
      <c r="B71" s="24"/>
      <c r="C71" s="35"/>
      <c r="D71" s="35"/>
      <c r="E71" s="35"/>
      <c r="F71" s="35"/>
      <c r="G71" s="35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5.75" customHeight="1">
      <c r="A72" s="26"/>
      <c r="B72" s="49">
        <f t="shared" ref="B72:G72" si="45">SUM(B66:B71)</f>
        <v>118972.29000000001</v>
      </c>
      <c r="C72" s="39">
        <f t="shared" si="45"/>
        <v>9101.380185</v>
      </c>
      <c r="D72" s="39">
        <f t="shared" si="45"/>
        <v>594.8614500000001</v>
      </c>
      <c r="E72" s="39">
        <f t="shared" si="45"/>
        <v>16500</v>
      </c>
      <c r="F72" s="39">
        <f t="shared" si="45"/>
        <v>12492.09045</v>
      </c>
      <c r="G72" s="39">
        <f t="shared" si="45"/>
        <v>157660.62208500001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5.75" customHeight="1">
      <c r="A73" s="26"/>
      <c r="B73" s="50"/>
      <c r="C73" s="39"/>
      <c r="D73" s="39"/>
      <c r="E73" s="39"/>
      <c r="F73" s="39"/>
      <c r="G73" s="39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5.75" customHeight="1">
      <c r="A74" s="50"/>
      <c r="B74" s="24"/>
      <c r="C74" s="35"/>
      <c r="D74" s="35"/>
      <c r="E74" s="35"/>
      <c r="F74" s="35"/>
      <c r="G74" s="35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5.75" customHeight="1">
      <c r="A75" s="26"/>
      <c r="B75" s="39">
        <f t="shared" ref="B75:G75" si="46">B10+B14+B64+B72</f>
        <v>2821512.29</v>
      </c>
      <c r="C75" s="39">
        <f t="shared" si="46"/>
        <v>215845.69018499998</v>
      </c>
      <c r="D75" s="39">
        <f t="shared" si="46"/>
        <v>14107.561450000001</v>
      </c>
      <c r="E75" s="39">
        <f t="shared" si="46"/>
        <v>287500</v>
      </c>
      <c r="F75" s="39">
        <f t="shared" si="46"/>
        <v>287963.79045000003</v>
      </c>
      <c r="G75" s="39">
        <f t="shared" si="46"/>
        <v>3626929.3320849999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5.75" customHeight="1">
      <c r="A76" s="50"/>
      <c r="B76" s="24"/>
      <c r="C76" s="35"/>
      <c r="D76" s="35"/>
      <c r="E76" s="35"/>
      <c r="F76" s="35"/>
      <c r="G76" s="35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5.75" customHeight="1">
      <c r="A77" s="26"/>
      <c r="B77" s="24"/>
      <c r="C77" s="39"/>
      <c r="D77" s="39"/>
      <c r="E77" s="39"/>
      <c r="F77" s="39"/>
      <c r="G77" s="39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5.75" customHeight="1">
      <c r="A78" s="26"/>
      <c r="B78" s="24"/>
      <c r="C78" s="51"/>
      <c r="D78" s="51"/>
      <c r="E78" s="51"/>
      <c r="F78" s="51"/>
      <c r="G78" s="5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5.75" customHeight="1">
      <c r="A79" s="28"/>
      <c r="B79" s="24"/>
      <c r="C79" s="51"/>
      <c r="D79" s="51"/>
      <c r="E79" s="51"/>
      <c r="F79" s="51"/>
      <c r="G79" s="5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5.75" customHeight="1">
      <c r="A80" s="28"/>
      <c r="B80" s="24"/>
      <c r="C80" s="29"/>
      <c r="D80" s="29"/>
      <c r="E80" s="29"/>
      <c r="F80" s="29"/>
      <c r="G80" s="29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5.75" customHeight="1">
      <c r="A81" s="28"/>
      <c r="B81" s="24"/>
      <c r="C81" s="29"/>
      <c r="D81" s="29"/>
      <c r="E81" s="29"/>
      <c r="F81" s="29"/>
      <c r="G81" s="29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5.75" customHeight="1">
      <c r="A82" s="31"/>
      <c r="B82" s="24"/>
      <c r="C82" s="52"/>
      <c r="D82" s="52"/>
      <c r="E82" s="52"/>
      <c r="F82" s="52"/>
      <c r="G82" s="52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5.75" customHeight="1">
      <c r="A83" s="31"/>
      <c r="B83" s="24"/>
      <c r="C83" s="52"/>
      <c r="D83" s="52"/>
      <c r="E83" s="52"/>
      <c r="F83" s="52"/>
      <c r="G83" s="52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5.75" customHeight="1">
      <c r="A84" s="31"/>
      <c r="B84" s="24"/>
      <c r="C84" s="52"/>
      <c r="D84" s="52"/>
      <c r="E84" s="52"/>
      <c r="F84" s="52"/>
      <c r="G84" s="5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5.75" customHeight="1">
      <c r="A85" s="31"/>
      <c r="B85" s="24"/>
      <c r="C85" s="52"/>
      <c r="D85" s="52"/>
      <c r="E85" s="52"/>
      <c r="F85" s="52"/>
      <c r="G85" s="52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5.75" customHeight="1">
      <c r="A86" s="31"/>
      <c r="B86" s="24"/>
      <c r="C86" s="52"/>
      <c r="D86" s="52"/>
      <c r="E86" s="52"/>
      <c r="F86" s="52"/>
      <c r="G86" s="52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5.75" customHeight="1">
      <c r="A87" s="31"/>
      <c r="B87" s="24"/>
      <c r="C87" s="52"/>
      <c r="D87" s="52"/>
      <c r="E87" s="52"/>
      <c r="F87" s="52"/>
      <c r="G87" s="52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5.75" customHeight="1">
      <c r="A88" s="31"/>
      <c r="B88" s="24"/>
      <c r="C88" s="52"/>
      <c r="D88" s="52"/>
      <c r="E88" s="52"/>
      <c r="F88" s="52"/>
      <c r="G88" s="52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5.75" customHeight="1">
      <c r="A89" s="31"/>
      <c r="B89" s="24"/>
      <c r="C89" s="52"/>
      <c r="D89" s="52"/>
      <c r="E89" s="52"/>
      <c r="F89" s="52"/>
      <c r="G89" s="52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ht="15.75" customHeight="1">
      <c r="A90" s="31"/>
      <c r="B90" s="24"/>
      <c r="C90" s="52"/>
      <c r="D90" s="52"/>
      <c r="E90" s="52"/>
      <c r="F90" s="52"/>
      <c r="G90" s="52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5.75" customHeight="1">
      <c r="A91" s="31"/>
      <c r="B91" s="24"/>
      <c r="C91" s="52"/>
      <c r="D91" s="52"/>
      <c r="E91" s="52"/>
      <c r="F91" s="52"/>
      <c r="G91" s="52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5.75" customHeight="1">
      <c r="A92" s="31"/>
      <c r="B92" s="24"/>
      <c r="C92" s="52"/>
      <c r="D92" s="52"/>
      <c r="E92" s="52"/>
      <c r="F92" s="52"/>
      <c r="G92" s="52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5.75" customHeight="1">
      <c r="A93" s="31"/>
      <c r="B93" s="24"/>
      <c r="C93" s="52"/>
      <c r="D93" s="52"/>
      <c r="E93" s="52"/>
      <c r="F93" s="52"/>
      <c r="G93" s="52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5.75" customHeight="1">
      <c r="A94" s="31"/>
      <c r="B94" s="24"/>
      <c r="C94" s="52"/>
      <c r="D94" s="52"/>
      <c r="E94" s="52"/>
      <c r="F94" s="52"/>
      <c r="G94" s="52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5.75" customHeight="1">
      <c r="A95" s="31"/>
      <c r="B95" s="24"/>
      <c r="C95" s="52"/>
      <c r="D95" s="52"/>
      <c r="E95" s="52"/>
      <c r="F95" s="52"/>
      <c r="G95" s="52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5.75" customHeight="1">
      <c r="A96" s="31"/>
      <c r="B96" s="24"/>
      <c r="C96" s="52"/>
      <c r="D96" s="52"/>
      <c r="E96" s="52"/>
      <c r="F96" s="52"/>
      <c r="G96" s="52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5.75" customHeight="1">
      <c r="A97" s="31"/>
      <c r="B97" s="24"/>
      <c r="C97" s="52"/>
      <c r="D97" s="52"/>
      <c r="E97" s="52"/>
      <c r="F97" s="52"/>
      <c r="G97" s="52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5.75" customHeight="1">
      <c r="A98" s="31"/>
      <c r="B98" s="24"/>
      <c r="C98" s="52"/>
      <c r="D98" s="52"/>
      <c r="E98" s="52"/>
      <c r="F98" s="52"/>
      <c r="G98" s="52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5.75" customHeight="1">
      <c r="A99" s="31"/>
      <c r="B99" s="24"/>
      <c r="C99" s="52"/>
      <c r="D99" s="52"/>
      <c r="E99" s="52"/>
      <c r="F99" s="52"/>
      <c r="G99" s="52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5.75" customHeight="1">
      <c r="A100" s="31"/>
      <c r="B100" s="24"/>
      <c r="C100" s="52"/>
      <c r="D100" s="52"/>
      <c r="E100" s="52"/>
      <c r="F100" s="52"/>
      <c r="G100" s="52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5.75" customHeight="1">
      <c r="A101" s="31"/>
      <c r="B101" s="24"/>
      <c r="C101" s="52"/>
      <c r="D101" s="52"/>
      <c r="E101" s="52"/>
      <c r="F101" s="52"/>
      <c r="G101" s="52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5.75" customHeight="1">
      <c r="A102" s="31"/>
      <c r="B102" s="24"/>
      <c r="C102" s="52"/>
      <c r="D102" s="52"/>
      <c r="E102" s="52"/>
      <c r="F102" s="52"/>
      <c r="G102" s="52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5.75" customHeight="1">
      <c r="A103" s="31"/>
      <c r="B103" s="24"/>
      <c r="C103" s="52"/>
      <c r="D103" s="52"/>
      <c r="E103" s="52"/>
      <c r="F103" s="52"/>
      <c r="G103" s="52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5.75" customHeight="1">
      <c r="A104" s="31"/>
      <c r="B104" s="24"/>
      <c r="C104" s="52"/>
      <c r="D104" s="52"/>
      <c r="E104" s="52"/>
      <c r="F104" s="52"/>
      <c r="G104" s="52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5.75" customHeight="1">
      <c r="A105" s="31"/>
      <c r="B105" s="24"/>
      <c r="C105" s="52"/>
      <c r="D105" s="52"/>
      <c r="E105" s="52"/>
      <c r="F105" s="52"/>
      <c r="G105" s="52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5.75" customHeight="1">
      <c r="A106" s="31"/>
      <c r="B106" s="24"/>
      <c r="C106" s="52"/>
      <c r="D106" s="52"/>
      <c r="E106" s="52"/>
      <c r="F106" s="52"/>
      <c r="G106" s="52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5.75" customHeight="1">
      <c r="A107" s="31"/>
      <c r="B107" s="24"/>
      <c r="C107" s="52"/>
      <c r="D107" s="52"/>
      <c r="E107" s="52"/>
      <c r="F107" s="52"/>
      <c r="G107" s="52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5.75" customHeight="1">
      <c r="A108" s="31"/>
      <c r="B108" s="24"/>
      <c r="C108" s="52"/>
      <c r="D108" s="52"/>
      <c r="E108" s="52"/>
      <c r="F108" s="52"/>
      <c r="G108" s="52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5.75" customHeight="1">
      <c r="A109" s="31"/>
      <c r="B109" s="24"/>
      <c r="C109" s="52"/>
      <c r="D109" s="52"/>
      <c r="E109" s="52"/>
      <c r="F109" s="52"/>
      <c r="G109" s="52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5.75" customHeight="1">
      <c r="A110" s="31"/>
      <c r="B110" s="24"/>
      <c r="C110" s="52"/>
      <c r="D110" s="52"/>
      <c r="E110" s="52"/>
      <c r="F110" s="52"/>
      <c r="G110" s="52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5.75" customHeight="1">
      <c r="A111" s="31"/>
      <c r="B111" s="24"/>
      <c r="C111" s="52"/>
      <c r="D111" s="52"/>
      <c r="E111" s="52"/>
      <c r="F111" s="52"/>
      <c r="G111" s="52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5.75" customHeight="1">
      <c r="A112" s="31"/>
      <c r="B112" s="24"/>
      <c r="C112" s="52"/>
      <c r="D112" s="52"/>
      <c r="E112" s="52"/>
      <c r="F112" s="52"/>
      <c r="G112" s="52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5.75" customHeight="1">
      <c r="A113" s="31"/>
      <c r="B113" s="24"/>
      <c r="C113" s="52"/>
      <c r="D113" s="52"/>
      <c r="E113" s="52"/>
      <c r="F113" s="52"/>
      <c r="G113" s="52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5.75" customHeight="1">
      <c r="A114" s="31"/>
      <c r="B114" s="24"/>
      <c r="C114" s="52"/>
      <c r="D114" s="52"/>
      <c r="E114" s="52"/>
      <c r="F114" s="52"/>
      <c r="G114" s="52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ht="15.75" customHeight="1">
      <c r="A115" s="31"/>
      <c r="B115" s="24"/>
      <c r="C115" s="52"/>
      <c r="D115" s="52"/>
      <c r="E115" s="52"/>
      <c r="F115" s="52"/>
      <c r="G115" s="52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ht="15.75" customHeight="1">
      <c r="A116" s="31"/>
      <c r="B116" s="24"/>
      <c r="C116" s="52"/>
      <c r="D116" s="52"/>
      <c r="E116" s="52"/>
      <c r="F116" s="52"/>
      <c r="G116" s="52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ht="15.75" customHeight="1">
      <c r="A117" s="31"/>
      <c r="B117" s="24"/>
      <c r="C117" s="52"/>
      <c r="D117" s="52"/>
      <c r="E117" s="52"/>
      <c r="F117" s="52"/>
      <c r="G117" s="52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ht="15.75" customHeight="1">
      <c r="A118" s="31"/>
      <c r="B118" s="24"/>
      <c r="C118" s="52"/>
      <c r="D118" s="52"/>
      <c r="E118" s="52"/>
      <c r="F118" s="52"/>
      <c r="G118" s="52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ht="15.75" customHeight="1">
      <c r="A119" s="31"/>
      <c r="B119" s="24"/>
      <c r="C119" s="52"/>
      <c r="D119" s="52"/>
      <c r="E119" s="52"/>
      <c r="F119" s="52"/>
      <c r="G119" s="52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ht="15.75" customHeight="1">
      <c r="A120" s="31"/>
      <c r="B120" s="24"/>
      <c r="C120" s="52"/>
      <c r="D120" s="52"/>
      <c r="E120" s="52"/>
      <c r="F120" s="52"/>
      <c r="G120" s="52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ht="15.75" customHeight="1">
      <c r="A121" s="31"/>
      <c r="B121" s="24"/>
      <c r="C121" s="52"/>
      <c r="D121" s="52"/>
      <c r="E121" s="52"/>
      <c r="F121" s="52"/>
      <c r="G121" s="52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ht="15.75" customHeight="1">
      <c r="A122" s="31"/>
      <c r="B122" s="24"/>
      <c r="C122" s="52"/>
      <c r="D122" s="52"/>
      <c r="E122" s="52"/>
      <c r="F122" s="52"/>
      <c r="G122" s="52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ht="15.75" customHeight="1">
      <c r="A123" s="31"/>
      <c r="B123" s="24"/>
      <c r="C123" s="52"/>
      <c r="D123" s="52"/>
      <c r="E123" s="52"/>
      <c r="F123" s="52"/>
      <c r="G123" s="52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ht="15.75" customHeight="1">
      <c r="A124" s="31"/>
      <c r="B124" s="24"/>
      <c r="C124" s="52"/>
      <c r="D124" s="52"/>
      <c r="E124" s="52"/>
      <c r="F124" s="52"/>
      <c r="G124" s="52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ht="15.75" customHeight="1">
      <c r="A125" s="31"/>
      <c r="B125" s="24"/>
      <c r="C125" s="52"/>
      <c r="D125" s="52"/>
      <c r="E125" s="52"/>
      <c r="F125" s="52"/>
      <c r="G125" s="52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ht="15.75" customHeight="1">
      <c r="A126" s="31"/>
      <c r="B126" s="24"/>
      <c r="C126" s="52"/>
      <c r="D126" s="52"/>
      <c r="E126" s="52"/>
      <c r="F126" s="52"/>
      <c r="G126" s="52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ht="15.75" customHeight="1">
      <c r="A127" s="31"/>
      <c r="B127" s="24"/>
      <c r="C127" s="52"/>
      <c r="D127" s="52"/>
      <c r="E127" s="52"/>
      <c r="F127" s="52"/>
      <c r="G127" s="52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ht="15.75" customHeight="1">
      <c r="A128" s="31"/>
      <c r="B128" s="24"/>
      <c r="C128" s="52"/>
      <c r="D128" s="52"/>
      <c r="E128" s="52"/>
      <c r="F128" s="52"/>
      <c r="G128" s="52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ht="15.75" customHeight="1">
      <c r="A129" s="31"/>
      <c r="B129" s="24"/>
      <c r="C129" s="52"/>
      <c r="D129" s="52"/>
      <c r="E129" s="52"/>
      <c r="F129" s="52"/>
      <c r="G129" s="52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ht="15.75" customHeight="1">
      <c r="A130" s="31"/>
      <c r="B130" s="24"/>
      <c r="C130" s="52"/>
      <c r="D130" s="52"/>
      <c r="E130" s="52"/>
      <c r="F130" s="52"/>
      <c r="G130" s="52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ht="15.75" customHeight="1">
      <c r="A131" s="31"/>
      <c r="B131" s="24"/>
      <c r="C131" s="52"/>
      <c r="D131" s="52"/>
      <c r="E131" s="52"/>
      <c r="F131" s="52"/>
      <c r="G131" s="52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ht="15.75" customHeight="1">
      <c r="A132" s="31"/>
      <c r="B132" s="24"/>
      <c r="C132" s="52"/>
      <c r="D132" s="52"/>
      <c r="E132" s="52"/>
      <c r="F132" s="52"/>
      <c r="G132" s="52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ht="15.75" customHeight="1">
      <c r="A133" s="31"/>
      <c r="B133" s="24"/>
      <c r="C133" s="52"/>
      <c r="D133" s="52"/>
      <c r="E133" s="52"/>
      <c r="F133" s="52"/>
      <c r="G133" s="52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ht="15.75" customHeight="1">
      <c r="A134" s="31"/>
      <c r="B134" s="24"/>
      <c r="C134" s="52"/>
      <c r="D134" s="52"/>
      <c r="E134" s="52"/>
      <c r="F134" s="52"/>
      <c r="G134" s="52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ht="15.75" customHeight="1">
      <c r="A135" s="31"/>
      <c r="B135" s="24"/>
      <c r="C135" s="52"/>
      <c r="D135" s="52"/>
      <c r="E135" s="52"/>
      <c r="F135" s="52"/>
      <c r="G135" s="52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ht="15.75" customHeight="1">
      <c r="A136" s="31"/>
      <c r="B136" s="24"/>
      <c r="C136" s="52"/>
      <c r="D136" s="52"/>
      <c r="E136" s="52"/>
      <c r="F136" s="52"/>
      <c r="G136" s="52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ht="15.75" customHeight="1">
      <c r="A137" s="31"/>
      <c r="B137" s="24"/>
      <c r="C137" s="52"/>
      <c r="D137" s="52"/>
      <c r="E137" s="52"/>
      <c r="F137" s="52"/>
      <c r="G137" s="52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ht="15.75" customHeight="1">
      <c r="A138" s="31"/>
      <c r="B138" s="24"/>
      <c r="C138" s="52"/>
      <c r="D138" s="52"/>
      <c r="E138" s="52"/>
      <c r="F138" s="52"/>
      <c r="G138" s="52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ht="15.75" customHeight="1">
      <c r="A139" s="31"/>
      <c r="B139" s="24"/>
      <c r="C139" s="52"/>
      <c r="D139" s="52"/>
      <c r="E139" s="52"/>
      <c r="F139" s="52"/>
      <c r="G139" s="52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ht="15.75" customHeight="1">
      <c r="A140" s="31"/>
      <c r="B140" s="24"/>
      <c r="C140" s="52"/>
      <c r="D140" s="52"/>
      <c r="E140" s="52"/>
      <c r="F140" s="52"/>
      <c r="G140" s="52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ht="15.75" customHeight="1">
      <c r="A141" s="31"/>
      <c r="B141" s="24"/>
      <c r="C141" s="52"/>
      <c r="D141" s="52"/>
      <c r="E141" s="52"/>
      <c r="F141" s="52"/>
      <c r="G141" s="52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ht="15.75" customHeight="1">
      <c r="A142" s="31"/>
      <c r="B142" s="24"/>
      <c r="C142" s="52"/>
      <c r="D142" s="52"/>
      <c r="E142" s="52"/>
      <c r="F142" s="52"/>
      <c r="G142" s="52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ht="15.75" customHeight="1">
      <c r="A143" s="31"/>
      <c r="B143" s="24"/>
      <c r="C143" s="52"/>
      <c r="D143" s="52"/>
      <c r="E143" s="52"/>
      <c r="F143" s="52"/>
      <c r="G143" s="52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ht="15.75" customHeight="1">
      <c r="A144" s="31"/>
      <c r="B144" s="24"/>
      <c r="C144" s="52"/>
      <c r="D144" s="52"/>
      <c r="E144" s="52"/>
      <c r="F144" s="52"/>
      <c r="G144" s="52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ht="15.75" customHeight="1">
      <c r="A145" s="31"/>
      <c r="B145" s="24"/>
      <c r="C145" s="52"/>
      <c r="D145" s="52"/>
      <c r="E145" s="52"/>
      <c r="F145" s="52"/>
      <c r="G145" s="52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ht="15.75" customHeight="1">
      <c r="A146" s="31"/>
      <c r="B146" s="24"/>
      <c r="C146" s="52"/>
      <c r="D146" s="52"/>
      <c r="E146" s="52"/>
      <c r="F146" s="52"/>
      <c r="G146" s="52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ht="15.75" customHeight="1">
      <c r="A147" s="31"/>
      <c r="B147" s="24"/>
      <c r="C147" s="52"/>
      <c r="D147" s="52"/>
      <c r="E147" s="52"/>
      <c r="F147" s="52"/>
      <c r="G147" s="52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ht="15.75" customHeight="1">
      <c r="A148" s="31"/>
      <c r="B148" s="24"/>
      <c r="C148" s="52"/>
      <c r="D148" s="52"/>
      <c r="E148" s="52"/>
      <c r="F148" s="52"/>
      <c r="G148" s="52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ht="15.75" customHeight="1">
      <c r="A149" s="31"/>
      <c r="B149" s="24"/>
      <c r="C149" s="52"/>
      <c r="D149" s="52"/>
      <c r="E149" s="52"/>
      <c r="F149" s="52"/>
      <c r="G149" s="52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ht="15.75" customHeight="1">
      <c r="A150" s="31"/>
      <c r="B150" s="24"/>
      <c r="C150" s="52"/>
      <c r="D150" s="52"/>
      <c r="E150" s="52"/>
      <c r="F150" s="52"/>
      <c r="G150" s="52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ht="15.75" customHeight="1">
      <c r="A151" s="31"/>
      <c r="B151" s="24"/>
      <c r="C151" s="52"/>
      <c r="D151" s="52"/>
      <c r="E151" s="52"/>
      <c r="F151" s="52"/>
      <c r="G151" s="52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ht="15.75" customHeight="1">
      <c r="A152" s="31"/>
      <c r="B152" s="24"/>
      <c r="C152" s="52"/>
      <c r="D152" s="52"/>
      <c r="E152" s="52"/>
      <c r="F152" s="52"/>
      <c r="G152" s="52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ht="15.75" customHeight="1">
      <c r="A153" s="31"/>
      <c r="B153" s="24"/>
      <c r="C153" s="52"/>
      <c r="D153" s="52"/>
      <c r="E153" s="52"/>
      <c r="F153" s="52"/>
      <c r="G153" s="52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ht="15.75" customHeight="1">
      <c r="A154" s="31"/>
      <c r="B154" s="24"/>
      <c r="C154" s="52"/>
      <c r="D154" s="52"/>
      <c r="E154" s="52"/>
      <c r="F154" s="52"/>
      <c r="G154" s="52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ht="15.75" customHeight="1">
      <c r="A155" s="31"/>
      <c r="B155" s="24"/>
      <c r="C155" s="52"/>
      <c r="D155" s="52"/>
      <c r="E155" s="52"/>
      <c r="F155" s="52"/>
      <c r="G155" s="52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ht="15.75" customHeight="1">
      <c r="A156" s="31"/>
      <c r="B156" s="24"/>
      <c r="C156" s="52"/>
      <c r="D156" s="52"/>
      <c r="E156" s="52"/>
      <c r="F156" s="52"/>
      <c r="G156" s="52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ht="15.75" customHeight="1">
      <c r="A157" s="31"/>
      <c r="B157" s="24"/>
      <c r="C157" s="52"/>
      <c r="D157" s="52"/>
      <c r="E157" s="52"/>
      <c r="F157" s="52"/>
      <c r="G157" s="52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ht="15.75" customHeight="1">
      <c r="A158" s="31"/>
      <c r="B158" s="24"/>
      <c r="C158" s="52"/>
      <c r="D158" s="52"/>
      <c r="E158" s="52"/>
      <c r="F158" s="52"/>
      <c r="G158" s="52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ht="15.75" customHeight="1">
      <c r="A159" s="31"/>
      <c r="B159" s="24"/>
      <c r="C159" s="52"/>
      <c r="D159" s="52"/>
      <c r="E159" s="52"/>
      <c r="F159" s="52"/>
      <c r="G159" s="52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ht="15.75" customHeight="1">
      <c r="A160" s="31"/>
      <c r="B160" s="24"/>
      <c r="C160" s="52"/>
      <c r="D160" s="52"/>
      <c r="E160" s="52"/>
      <c r="F160" s="52"/>
      <c r="G160" s="52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ht="15.75" customHeight="1">
      <c r="A161" s="31"/>
      <c r="B161" s="24"/>
      <c r="C161" s="52"/>
      <c r="D161" s="52"/>
      <c r="E161" s="52"/>
      <c r="F161" s="52"/>
      <c r="G161" s="52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18" ht="15.75" customHeight="1">
      <c r="A162" s="31"/>
      <c r="B162" s="24"/>
      <c r="C162" s="52"/>
      <c r="D162" s="52"/>
      <c r="E162" s="52"/>
      <c r="F162" s="52"/>
      <c r="G162" s="52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1:18" ht="15.75" customHeight="1">
      <c r="A163" s="31"/>
      <c r="B163" s="24"/>
      <c r="C163" s="52"/>
      <c r="D163" s="52"/>
      <c r="E163" s="52"/>
      <c r="F163" s="52"/>
      <c r="G163" s="52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1:18" ht="15.75" customHeight="1">
      <c r="A164" s="31"/>
      <c r="B164" s="24"/>
      <c r="C164" s="52"/>
      <c r="D164" s="52"/>
      <c r="E164" s="52"/>
      <c r="F164" s="52"/>
      <c r="G164" s="52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1:18" ht="15.75" customHeight="1">
      <c r="A165" s="31"/>
      <c r="B165" s="24"/>
      <c r="C165" s="52"/>
      <c r="D165" s="52"/>
      <c r="E165" s="52"/>
      <c r="F165" s="52"/>
      <c r="G165" s="52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1:18" ht="15.75" customHeight="1">
      <c r="A166" s="31"/>
      <c r="B166" s="24"/>
      <c r="C166" s="52"/>
      <c r="D166" s="52"/>
      <c r="E166" s="52"/>
      <c r="F166" s="52"/>
      <c r="G166" s="52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1:18" ht="15.75" customHeight="1">
      <c r="A167" s="31"/>
      <c r="B167" s="24"/>
      <c r="C167" s="52"/>
      <c r="D167" s="52"/>
      <c r="E167" s="52"/>
      <c r="F167" s="52"/>
      <c r="G167" s="52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1:18" ht="15.75" customHeight="1">
      <c r="A168" s="31"/>
      <c r="B168" s="24"/>
      <c r="C168" s="52"/>
      <c r="D168" s="52"/>
      <c r="E168" s="52"/>
      <c r="F168" s="52"/>
      <c r="G168" s="52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1:18" ht="15.75" customHeight="1">
      <c r="A169" s="31"/>
      <c r="B169" s="24"/>
      <c r="C169" s="52"/>
      <c r="D169" s="52"/>
      <c r="E169" s="52"/>
      <c r="F169" s="52"/>
      <c r="G169" s="52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1:18" ht="15.75" customHeight="1">
      <c r="A170" s="31"/>
      <c r="B170" s="24"/>
      <c r="C170" s="52"/>
      <c r="D170" s="52"/>
      <c r="E170" s="52"/>
      <c r="F170" s="52"/>
      <c r="G170" s="52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1:18" ht="15.75" customHeight="1">
      <c r="A171" s="31"/>
      <c r="B171" s="24"/>
      <c r="C171" s="52"/>
      <c r="D171" s="52"/>
      <c r="E171" s="52"/>
      <c r="F171" s="52"/>
      <c r="G171" s="52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.75" customHeight="1">
      <c r="A172" s="31"/>
      <c r="B172" s="24"/>
      <c r="C172" s="52"/>
      <c r="D172" s="52"/>
      <c r="E172" s="52"/>
      <c r="F172" s="52"/>
      <c r="G172" s="52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.75" customHeight="1">
      <c r="A173" s="31"/>
      <c r="B173" s="24"/>
      <c r="C173" s="52"/>
      <c r="D173" s="52"/>
      <c r="E173" s="52"/>
      <c r="F173" s="52"/>
      <c r="G173" s="52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1:18" ht="15.75" customHeight="1">
      <c r="A174" s="31"/>
      <c r="B174" s="24"/>
      <c r="C174" s="52"/>
      <c r="D174" s="52"/>
      <c r="E174" s="52"/>
      <c r="F174" s="52"/>
      <c r="G174" s="52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5.75" customHeight="1">
      <c r="A175" s="31"/>
      <c r="B175" s="24"/>
      <c r="C175" s="52"/>
      <c r="D175" s="52"/>
      <c r="E175" s="52"/>
      <c r="F175" s="52"/>
      <c r="G175" s="52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1:18" ht="15.75" customHeight="1">
      <c r="A176" s="31"/>
      <c r="B176" s="24"/>
      <c r="C176" s="52"/>
      <c r="D176" s="52"/>
      <c r="E176" s="52"/>
      <c r="F176" s="52"/>
      <c r="G176" s="52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1:18" ht="15.75" customHeight="1">
      <c r="A177" s="31"/>
      <c r="B177" s="24"/>
      <c r="C177" s="52"/>
      <c r="D177" s="52"/>
      <c r="E177" s="52"/>
      <c r="F177" s="52"/>
      <c r="G177" s="52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1:18" ht="15.75" customHeight="1">
      <c r="A178" s="31"/>
      <c r="B178" s="24"/>
      <c r="C178" s="52"/>
      <c r="D178" s="52"/>
      <c r="E178" s="52"/>
      <c r="F178" s="52"/>
      <c r="G178" s="52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1:18" ht="15.75" customHeight="1">
      <c r="A179" s="31"/>
      <c r="B179" s="24"/>
      <c r="C179" s="52"/>
      <c r="D179" s="52"/>
      <c r="E179" s="52"/>
      <c r="F179" s="52"/>
      <c r="G179" s="52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1:18" ht="15.75" customHeight="1">
      <c r="A180" s="31"/>
      <c r="B180" s="24"/>
      <c r="C180" s="52"/>
      <c r="D180" s="52"/>
      <c r="E180" s="52"/>
      <c r="F180" s="52"/>
      <c r="G180" s="52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1:18" ht="15.75" customHeight="1">
      <c r="A181" s="31"/>
      <c r="B181" s="24"/>
      <c r="C181" s="52"/>
      <c r="D181" s="52"/>
      <c r="E181" s="52"/>
      <c r="F181" s="52"/>
      <c r="G181" s="52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1:18" ht="15.75" customHeight="1">
      <c r="A182" s="31"/>
      <c r="B182" s="24"/>
      <c r="C182" s="52"/>
      <c r="D182" s="52"/>
      <c r="E182" s="52"/>
      <c r="F182" s="52"/>
      <c r="G182" s="52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1:18" ht="15.75" customHeight="1">
      <c r="A183" s="31"/>
      <c r="B183" s="24"/>
      <c r="C183" s="52"/>
      <c r="D183" s="52"/>
      <c r="E183" s="52"/>
      <c r="F183" s="52"/>
      <c r="G183" s="52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1:18" ht="15.75" customHeight="1">
      <c r="A184" s="31"/>
      <c r="B184" s="24"/>
      <c r="C184" s="52"/>
      <c r="D184" s="52"/>
      <c r="E184" s="52"/>
      <c r="F184" s="52"/>
      <c r="G184" s="52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1:18" ht="15.75" customHeight="1">
      <c r="A185" s="31"/>
      <c r="B185" s="24"/>
      <c r="C185" s="52"/>
      <c r="D185" s="52"/>
      <c r="E185" s="52"/>
      <c r="F185" s="52"/>
      <c r="G185" s="52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1:18" ht="15.75" customHeight="1">
      <c r="A186" s="31"/>
      <c r="B186" s="24"/>
      <c r="C186" s="52"/>
      <c r="D186" s="52"/>
      <c r="E186" s="52"/>
      <c r="F186" s="52"/>
      <c r="G186" s="52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1:18" ht="15.75" customHeight="1">
      <c r="A187" s="31"/>
      <c r="B187" s="24"/>
      <c r="C187" s="52"/>
      <c r="D187" s="52"/>
      <c r="E187" s="52"/>
      <c r="F187" s="52"/>
      <c r="G187" s="52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1:18" ht="15.75" customHeight="1">
      <c r="A188" s="31"/>
      <c r="B188" s="24"/>
      <c r="C188" s="52"/>
      <c r="D188" s="52"/>
      <c r="E188" s="52"/>
      <c r="F188" s="52"/>
      <c r="G188" s="52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1:18" ht="15.75" customHeight="1">
      <c r="A189" s="31"/>
      <c r="B189" s="24"/>
      <c r="C189" s="52"/>
      <c r="D189" s="52"/>
      <c r="E189" s="52"/>
      <c r="F189" s="52"/>
      <c r="G189" s="52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1:18" ht="15.75" customHeight="1">
      <c r="A190" s="31"/>
      <c r="B190" s="24"/>
      <c r="C190" s="52"/>
      <c r="D190" s="52"/>
      <c r="E190" s="52"/>
      <c r="F190" s="52"/>
      <c r="G190" s="52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1:18" ht="15.75" customHeight="1">
      <c r="A191" s="31"/>
      <c r="B191" s="24"/>
      <c r="C191" s="52"/>
      <c r="D191" s="52"/>
      <c r="E191" s="52"/>
      <c r="F191" s="52"/>
      <c r="G191" s="52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1:18" ht="15.75" customHeight="1">
      <c r="A192" s="31"/>
      <c r="B192" s="24"/>
      <c r="C192" s="52"/>
      <c r="D192" s="52"/>
      <c r="E192" s="52"/>
      <c r="F192" s="52"/>
      <c r="G192" s="52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1:18" ht="15.75" customHeight="1">
      <c r="A193" s="31"/>
      <c r="B193" s="24"/>
      <c r="C193" s="52"/>
      <c r="D193" s="52"/>
      <c r="E193" s="52"/>
      <c r="F193" s="52"/>
      <c r="G193" s="52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1:18" ht="15.75" customHeight="1">
      <c r="A194" s="31"/>
      <c r="B194" s="24"/>
      <c r="C194" s="52"/>
      <c r="D194" s="52"/>
      <c r="E194" s="52"/>
      <c r="F194" s="52"/>
      <c r="G194" s="52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1:18" ht="15.75" customHeight="1">
      <c r="A195" s="31"/>
      <c r="B195" s="24"/>
      <c r="C195" s="52"/>
      <c r="D195" s="52"/>
      <c r="E195" s="52"/>
      <c r="F195" s="52"/>
      <c r="G195" s="52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1:18" ht="15.75" customHeight="1">
      <c r="A196" s="31"/>
      <c r="B196" s="24"/>
      <c r="C196" s="52"/>
      <c r="D196" s="52"/>
      <c r="E196" s="52"/>
      <c r="F196" s="52"/>
      <c r="G196" s="52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1:18" ht="15.75" customHeight="1">
      <c r="A197" s="31"/>
      <c r="B197" s="24"/>
      <c r="C197" s="52"/>
      <c r="D197" s="52"/>
      <c r="E197" s="52"/>
      <c r="F197" s="52"/>
      <c r="G197" s="52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1:18" ht="15.75" customHeight="1">
      <c r="A198" s="31"/>
      <c r="B198" s="24"/>
      <c r="C198" s="52"/>
      <c r="D198" s="52"/>
      <c r="E198" s="52"/>
      <c r="F198" s="52"/>
      <c r="G198" s="52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1:18" ht="15.75" customHeight="1">
      <c r="A199" s="31"/>
      <c r="B199" s="24"/>
      <c r="C199" s="52"/>
      <c r="D199" s="52"/>
      <c r="E199" s="52"/>
      <c r="F199" s="52"/>
      <c r="G199" s="52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1:18" ht="15.75" customHeight="1">
      <c r="A200" s="31"/>
      <c r="B200" s="24"/>
      <c r="C200" s="52"/>
      <c r="D200" s="52"/>
      <c r="E200" s="52"/>
      <c r="F200" s="52"/>
      <c r="G200" s="52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1:18" ht="15.75" customHeight="1">
      <c r="A201" s="31"/>
      <c r="B201" s="24"/>
      <c r="C201" s="52"/>
      <c r="D201" s="52"/>
      <c r="E201" s="52"/>
      <c r="F201" s="52"/>
      <c r="G201" s="52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18" ht="15.75" customHeight="1">
      <c r="A202" s="31"/>
      <c r="B202" s="24"/>
      <c r="C202" s="52"/>
      <c r="D202" s="52"/>
      <c r="E202" s="52"/>
      <c r="F202" s="52"/>
      <c r="G202" s="52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</row>
    <row r="203" spans="1:18" ht="15.75" customHeight="1">
      <c r="A203" s="31"/>
      <c r="B203" s="24"/>
      <c r="C203" s="52"/>
      <c r="D203" s="52"/>
      <c r="E203" s="52"/>
      <c r="F203" s="52"/>
      <c r="G203" s="52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</row>
    <row r="204" spans="1:18" ht="15.75" customHeight="1">
      <c r="A204" s="31"/>
      <c r="B204" s="24"/>
      <c r="C204" s="52"/>
      <c r="D204" s="52"/>
      <c r="E204" s="52"/>
      <c r="F204" s="52"/>
      <c r="G204" s="52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</row>
    <row r="205" spans="1:18" ht="15.75" customHeight="1">
      <c r="A205" s="31"/>
      <c r="B205" s="24"/>
      <c r="C205" s="52"/>
      <c r="D205" s="52"/>
      <c r="E205" s="52"/>
      <c r="F205" s="52"/>
      <c r="G205" s="52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</row>
    <row r="206" spans="1:18" ht="15.75" customHeight="1">
      <c r="A206" s="31"/>
      <c r="B206" s="24"/>
      <c r="C206" s="52"/>
      <c r="D206" s="52"/>
      <c r="E206" s="52"/>
      <c r="F206" s="52"/>
      <c r="G206" s="52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</row>
    <row r="207" spans="1:18" ht="15.75" customHeight="1">
      <c r="A207" s="31"/>
      <c r="B207" s="24"/>
      <c r="C207" s="52"/>
      <c r="D207" s="52"/>
      <c r="E207" s="52"/>
      <c r="F207" s="52"/>
      <c r="G207" s="52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</row>
    <row r="208" spans="1:18" ht="15.75" customHeight="1">
      <c r="A208" s="31"/>
      <c r="B208" s="24"/>
      <c r="C208" s="52"/>
      <c r="D208" s="52"/>
      <c r="E208" s="52"/>
      <c r="F208" s="52"/>
      <c r="G208" s="52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</row>
    <row r="209" spans="1:18" ht="15.75" customHeight="1">
      <c r="A209" s="31"/>
      <c r="B209" s="24"/>
      <c r="C209" s="52"/>
      <c r="D209" s="52"/>
      <c r="E209" s="52"/>
      <c r="F209" s="52"/>
      <c r="G209" s="52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</row>
    <row r="210" spans="1:18" ht="15.75" customHeight="1">
      <c r="A210" s="31"/>
      <c r="B210" s="24"/>
      <c r="C210" s="52"/>
      <c r="D210" s="52"/>
      <c r="E210" s="52"/>
      <c r="F210" s="52"/>
      <c r="G210" s="52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</row>
    <row r="211" spans="1:18" ht="15.75" customHeight="1">
      <c r="A211" s="31"/>
      <c r="B211" s="24"/>
      <c r="C211" s="52"/>
      <c r="D211" s="52"/>
      <c r="E211" s="52"/>
      <c r="F211" s="52"/>
      <c r="G211" s="52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</row>
    <row r="212" spans="1:18" ht="15.75" customHeight="1">
      <c r="A212" s="31"/>
      <c r="B212" s="24"/>
      <c r="C212" s="52"/>
      <c r="D212" s="52"/>
      <c r="E212" s="52"/>
      <c r="F212" s="52"/>
      <c r="G212" s="52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</row>
    <row r="213" spans="1:18" ht="15.75" customHeight="1">
      <c r="A213" s="31"/>
      <c r="B213" s="24"/>
      <c r="C213" s="52"/>
      <c r="D213" s="52"/>
      <c r="E213" s="52"/>
      <c r="F213" s="52"/>
      <c r="G213" s="52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</row>
    <row r="214" spans="1:18" ht="15.75" customHeight="1">
      <c r="A214" s="31"/>
      <c r="B214" s="24"/>
      <c r="C214" s="52"/>
      <c r="D214" s="52"/>
      <c r="E214" s="52"/>
      <c r="F214" s="52"/>
      <c r="G214" s="52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</row>
    <row r="215" spans="1:18" ht="15.75" customHeight="1">
      <c r="A215" s="31"/>
      <c r="B215" s="24"/>
      <c r="C215" s="52"/>
      <c r="D215" s="52"/>
      <c r="E215" s="52"/>
      <c r="F215" s="52"/>
      <c r="G215" s="52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</row>
    <row r="216" spans="1:18" ht="15.75" customHeight="1">
      <c r="A216" s="31"/>
      <c r="B216" s="24"/>
      <c r="C216" s="52"/>
      <c r="D216" s="52"/>
      <c r="E216" s="52"/>
      <c r="F216" s="52"/>
      <c r="G216" s="52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</row>
    <row r="217" spans="1:18" ht="15.75" customHeight="1">
      <c r="A217" s="31"/>
      <c r="B217" s="24"/>
      <c r="C217" s="52"/>
      <c r="D217" s="52"/>
      <c r="E217" s="52"/>
      <c r="F217" s="52"/>
      <c r="G217" s="52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</row>
    <row r="218" spans="1:18" ht="15.75" customHeight="1">
      <c r="A218" s="31"/>
      <c r="B218" s="24"/>
      <c r="C218" s="52"/>
      <c r="D218" s="52"/>
      <c r="E218" s="52"/>
      <c r="F218" s="52"/>
      <c r="G218" s="52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</row>
    <row r="219" spans="1:18" ht="15.75" customHeight="1">
      <c r="A219" s="31"/>
      <c r="B219" s="24"/>
      <c r="C219" s="52"/>
      <c r="D219" s="52"/>
      <c r="E219" s="52"/>
      <c r="F219" s="52"/>
      <c r="G219" s="52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</row>
    <row r="220" spans="1:18" ht="15.75" customHeight="1">
      <c r="A220" s="31"/>
      <c r="B220" s="24"/>
      <c r="C220" s="52"/>
      <c r="D220" s="52"/>
      <c r="E220" s="52"/>
      <c r="F220" s="52"/>
      <c r="G220" s="52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</row>
    <row r="221" spans="1:18" ht="15.75" customHeight="1">
      <c r="A221" s="31"/>
      <c r="B221" s="24"/>
      <c r="C221" s="52"/>
      <c r="D221" s="52"/>
      <c r="E221" s="52"/>
      <c r="F221" s="52"/>
      <c r="G221" s="52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</row>
    <row r="222" spans="1:18" ht="15.75" customHeight="1">
      <c r="A222" s="31"/>
      <c r="B222" s="24"/>
      <c r="C222" s="52"/>
      <c r="D222" s="52"/>
      <c r="E222" s="52"/>
      <c r="F222" s="52"/>
      <c r="G222" s="52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</row>
    <row r="223" spans="1:18" ht="15.75" customHeight="1">
      <c r="A223" s="31"/>
      <c r="B223" s="24"/>
      <c r="C223" s="52"/>
      <c r="D223" s="52"/>
      <c r="E223" s="52"/>
      <c r="F223" s="52"/>
      <c r="G223" s="52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</row>
    <row r="224" spans="1:18" ht="15.75" customHeight="1">
      <c r="A224" s="31"/>
      <c r="B224" s="24"/>
      <c r="C224" s="52"/>
      <c r="D224" s="52"/>
      <c r="E224" s="52"/>
      <c r="F224" s="52"/>
      <c r="G224" s="52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</row>
    <row r="225" spans="1:18" ht="15.75" customHeight="1">
      <c r="A225" s="31"/>
      <c r="B225" s="24"/>
      <c r="C225" s="52"/>
      <c r="D225" s="52"/>
      <c r="E225" s="52"/>
      <c r="F225" s="52"/>
      <c r="G225" s="52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</row>
    <row r="226" spans="1:18" ht="15.75" customHeight="1">
      <c r="A226" s="31"/>
      <c r="B226" s="24"/>
      <c r="C226" s="52"/>
      <c r="D226" s="52"/>
      <c r="E226" s="52"/>
      <c r="F226" s="52"/>
      <c r="G226" s="52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</row>
    <row r="227" spans="1:18" ht="15.75" customHeight="1">
      <c r="A227" s="31"/>
      <c r="B227" s="24"/>
      <c r="C227" s="52"/>
      <c r="D227" s="52"/>
      <c r="E227" s="52"/>
      <c r="F227" s="52"/>
      <c r="G227" s="52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</row>
    <row r="228" spans="1:18" ht="15.75" customHeight="1">
      <c r="A228" s="31"/>
      <c r="B228" s="24"/>
      <c r="C228" s="52"/>
      <c r="D228" s="52"/>
      <c r="E228" s="52"/>
      <c r="F228" s="52"/>
      <c r="G228" s="52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</row>
    <row r="229" spans="1:18" ht="15.75" customHeight="1">
      <c r="A229" s="31"/>
      <c r="B229" s="24"/>
      <c r="C229" s="52"/>
      <c r="D229" s="52"/>
      <c r="E229" s="52"/>
      <c r="F229" s="52"/>
      <c r="G229" s="52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</row>
    <row r="230" spans="1:18" ht="15.75" customHeight="1">
      <c r="A230" s="31"/>
      <c r="B230" s="24"/>
      <c r="C230" s="52"/>
      <c r="D230" s="52"/>
      <c r="E230" s="52"/>
      <c r="F230" s="52"/>
      <c r="G230" s="52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</row>
    <row r="231" spans="1:18" ht="15.75" customHeight="1">
      <c r="A231" s="31"/>
      <c r="B231" s="24"/>
      <c r="C231" s="52"/>
      <c r="D231" s="52"/>
      <c r="E231" s="52"/>
      <c r="F231" s="52"/>
      <c r="G231" s="52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</row>
    <row r="232" spans="1:18" ht="15.75" customHeight="1">
      <c r="A232" s="31"/>
      <c r="B232" s="24"/>
      <c r="C232" s="52"/>
      <c r="D232" s="52"/>
      <c r="E232" s="52"/>
      <c r="F232" s="52"/>
      <c r="G232" s="52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</row>
    <row r="233" spans="1:18" ht="15.75" customHeight="1">
      <c r="A233" s="31"/>
      <c r="B233" s="24"/>
      <c r="C233" s="52"/>
      <c r="D233" s="52"/>
      <c r="E233" s="52"/>
      <c r="F233" s="52"/>
      <c r="G233" s="52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</row>
    <row r="234" spans="1:18" ht="15.75" customHeight="1">
      <c r="A234" s="31"/>
      <c r="B234" s="24"/>
      <c r="C234" s="52"/>
      <c r="D234" s="52"/>
      <c r="E234" s="52"/>
      <c r="F234" s="52"/>
      <c r="G234" s="52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</row>
    <row r="235" spans="1:18" ht="15.75" customHeight="1">
      <c r="A235" s="31"/>
      <c r="B235" s="24"/>
      <c r="C235" s="52"/>
      <c r="D235" s="52"/>
      <c r="E235" s="52"/>
      <c r="F235" s="52"/>
      <c r="G235" s="52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</row>
    <row r="236" spans="1:18" ht="15.75" customHeight="1">
      <c r="A236" s="31"/>
      <c r="B236" s="24"/>
      <c r="C236" s="52"/>
      <c r="D236" s="52"/>
      <c r="E236" s="52"/>
      <c r="F236" s="52"/>
      <c r="G236" s="52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</row>
    <row r="237" spans="1:18" ht="15.75" customHeight="1">
      <c r="A237" s="31"/>
      <c r="B237" s="24"/>
      <c r="C237" s="52"/>
      <c r="D237" s="52"/>
      <c r="E237" s="52"/>
      <c r="F237" s="52"/>
      <c r="G237" s="52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</row>
    <row r="238" spans="1:18" ht="15.75" customHeight="1">
      <c r="A238" s="31"/>
      <c r="B238" s="24"/>
      <c r="C238" s="52"/>
      <c r="D238" s="52"/>
      <c r="E238" s="52"/>
      <c r="F238" s="52"/>
      <c r="G238" s="52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</row>
    <row r="239" spans="1:18" ht="15.75" customHeight="1">
      <c r="A239" s="31"/>
      <c r="B239" s="24"/>
      <c r="C239" s="52"/>
      <c r="D239" s="52"/>
      <c r="E239" s="52"/>
      <c r="F239" s="52"/>
      <c r="G239" s="52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spans="1:18" ht="15.75" customHeight="1">
      <c r="A240" s="31"/>
      <c r="B240" s="24"/>
      <c r="C240" s="52"/>
      <c r="D240" s="52"/>
      <c r="E240" s="52"/>
      <c r="F240" s="52"/>
      <c r="G240" s="52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</row>
    <row r="241" spans="1:18" ht="15.75" customHeight="1">
      <c r="A241" s="31"/>
      <c r="B241" s="24"/>
      <c r="C241" s="52"/>
      <c r="D241" s="52"/>
      <c r="E241" s="52"/>
      <c r="F241" s="52"/>
      <c r="G241" s="52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</row>
    <row r="242" spans="1:18" ht="15.75" customHeight="1">
      <c r="A242" s="31"/>
      <c r="B242" s="24"/>
      <c r="C242" s="52"/>
      <c r="D242" s="52"/>
      <c r="E242" s="52"/>
      <c r="F242" s="52"/>
      <c r="G242" s="52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</row>
    <row r="243" spans="1:18" ht="15.75" customHeight="1">
      <c r="A243" s="31"/>
      <c r="B243" s="24"/>
      <c r="C243" s="52"/>
      <c r="D243" s="52"/>
      <c r="E243" s="52"/>
      <c r="F243" s="52"/>
      <c r="G243" s="52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</row>
    <row r="244" spans="1:18" ht="15.75" customHeight="1">
      <c r="A244" s="31"/>
      <c r="B244" s="24"/>
      <c r="C244" s="52"/>
      <c r="D244" s="52"/>
      <c r="E244" s="52"/>
      <c r="F244" s="52"/>
      <c r="G244" s="52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</row>
    <row r="245" spans="1:18" ht="15.75" customHeight="1">
      <c r="A245" s="31"/>
      <c r="B245" s="24"/>
      <c r="C245" s="52"/>
      <c r="D245" s="52"/>
      <c r="E245" s="52"/>
      <c r="F245" s="52"/>
      <c r="G245" s="52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</row>
    <row r="246" spans="1:18" ht="15.75" customHeight="1">
      <c r="A246" s="31"/>
      <c r="B246" s="24"/>
      <c r="C246" s="52"/>
      <c r="D246" s="52"/>
      <c r="E246" s="52"/>
      <c r="F246" s="52"/>
      <c r="G246" s="52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</row>
    <row r="247" spans="1:18" ht="15.75" customHeight="1">
      <c r="A247" s="31"/>
      <c r="B247" s="24"/>
      <c r="C247" s="52"/>
      <c r="D247" s="52"/>
      <c r="E247" s="52"/>
      <c r="F247" s="52"/>
      <c r="G247" s="52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</row>
    <row r="248" spans="1:18" ht="15.75" customHeight="1">
      <c r="A248" s="31"/>
      <c r="B248" s="24"/>
      <c r="C248" s="52"/>
      <c r="D248" s="52"/>
      <c r="E248" s="52"/>
      <c r="F248" s="52"/>
      <c r="G248" s="52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</row>
    <row r="249" spans="1:18" ht="15.75" customHeight="1">
      <c r="A249" s="31"/>
      <c r="B249" s="24"/>
      <c r="C249" s="52"/>
      <c r="D249" s="52"/>
      <c r="E249" s="52"/>
      <c r="F249" s="52"/>
      <c r="G249" s="52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</row>
    <row r="250" spans="1:18" ht="15.75" customHeight="1">
      <c r="A250" s="31"/>
      <c r="B250" s="24"/>
      <c r="C250" s="52"/>
      <c r="D250" s="52"/>
      <c r="E250" s="52"/>
      <c r="F250" s="52"/>
      <c r="G250" s="52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</row>
    <row r="251" spans="1:18" ht="15.75" customHeight="1">
      <c r="A251" s="31"/>
      <c r="B251" s="24"/>
      <c r="C251" s="52"/>
      <c r="D251" s="52"/>
      <c r="E251" s="52"/>
      <c r="F251" s="52"/>
      <c r="G251" s="52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</row>
    <row r="252" spans="1:18" ht="15.75" customHeight="1">
      <c r="A252" s="31"/>
      <c r="B252" s="24"/>
      <c r="C252" s="52"/>
      <c r="D252" s="52"/>
      <c r="E252" s="52"/>
      <c r="F252" s="52"/>
      <c r="G252" s="52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</row>
    <row r="253" spans="1:18" ht="15.75" customHeight="1">
      <c r="A253" s="31"/>
      <c r="B253" s="24"/>
      <c r="C253" s="52"/>
      <c r="D253" s="52"/>
      <c r="E253" s="52"/>
      <c r="F253" s="52"/>
      <c r="G253" s="52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</row>
    <row r="254" spans="1:18" ht="15.75" customHeight="1">
      <c r="A254" s="31"/>
      <c r="B254" s="24"/>
      <c r="C254" s="52"/>
      <c r="D254" s="52"/>
      <c r="E254" s="52"/>
      <c r="F254" s="52"/>
      <c r="G254" s="52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</row>
    <row r="255" spans="1:18" ht="15.75" customHeight="1">
      <c r="A255" s="31"/>
      <c r="B255" s="24"/>
      <c r="C255" s="52"/>
      <c r="D255" s="52"/>
      <c r="E255" s="52"/>
      <c r="F255" s="52"/>
      <c r="G255" s="52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</row>
    <row r="256" spans="1:18" ht="15.75" customHeight="1">
      <c r="A256" s="31"/>
      <c r="B256" s="24"/>
      <c r="C256" s="52"/>
      <c r="D256" s="52"/>
      <c r="E256" s="52"/>
      <c r="F256" s="52"/>
      <c r="G256" s="52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</row>
    <row r="257" spans="1:18" ht="15.75" customHeight="1">
      <c r="A257" s="31"/>
      <c r="B257" s="24"/>
      <c r="C257" s="52"/>
      <c r="D257" s="52"/>
      <c r="E257" s="52"/>
      <c r="F257" s="52"/>
      <c r="G257" s="52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</row>
    <row r="258" spans="1:18" ht="15.75" customHeight="1">
      <c r="A258" s="31"/>
      <c r="B258" s="24"/>
      <c r="C258" s="52"/>
      <c r="D258" s="52"/>
      <c r="E258" s="52"/>
      <c r="F258" s="52"/>
      <c r="G258" s="52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</row>
    <row r="259" spans="1:18" ht="15.75" customHeight="1">
      <c r="A259" s="31"/>
      <c r="B259" s="24"/>
      <c r="C259" s="52"/>
      <c r="D259" s="52"/>
      <c r="E259" s="52"/>
      <c r="F259" s="52"/>
      <c r="G259" s="52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</row>
    <row r="260" spans="1:18" ht="15.75" customHeight="1">
      <c r="A260" s="31"/>
      <c r="B260" s="24"/>
      <c r="C260" s="52"/>
      <c r="D260" s="52"/>
      <c r="E260" s="52"/>
      <c r="F260" s="52"/>
      <c r="G260" s="52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</row>
    <row r="261" spans="1:18" ht="15.75" customHeight="1">
      <c r="A261" s="31"/>
      <c r="B261" s="24"/>
      <c r="C261" s="52"/>
      <c r="D261" s="52"/>
      <c r="E261" s="52"/>
      <c r="F261" s="52"/>
      <c r="G261" s="52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</row>
    <row r="262" spans="1:18" ht="15.75" customHeight="1">
      <c r="A262" s="31"/>
      <c r="B262" s="24"/>
      <c r="C262" s="52"/>
      <c r="D262" s="52"/>
      <c r="E262" s="52"/>
      <c r="F262" s="52"/>
      <c r="G262" s="52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</row>
    <row r="263" spans="1:18" ht="15.75" customHeight="1">
      <c r="A263" s="31"/>
      <c r="B263" s="24"/>
      <c r="C263" s="52"/>
      <c r="D263" s="52"/>
      <c r="E263" s="52"/>
      <c r="F263" s="52"/>
      <c r="G263" s="52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</row>
    <row r="264" spans="1:18" ht="15.75" customHeight="1">
      <c r="A264" s="31"/>
      <c r="B264" s="24"/>
      <c r="C264" s="52"/>
      <c r="D264" s="52"/>
      <c r="E264" s="52"/>
      <c r="F264" s="52"/>
      <c r="G264" s="52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</row>
    <row r="265" spans="1:18" ht="15.75" customHeight="1">
      <c r="A265" s="31"/>
      <c r="B265" s="24"/>
      <c r="C265" s="52"/>
      <c r="D265" s="52"/>
      <c r="E265" s="52"/>
      <c r="F265" s="52"/>
      <c r="G265" s="52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</row>
    <row r="266" spans="1:18" ht="15.75" customHeight="1">
      <c r="A266" s="31"/>
      <c r="B266" s="24"/>
      <c r="C266" s="52"/>
      <c r="D266" s="52"/>
      <c r="E266" s="52"/>
      <c r="F266" s="52"/>
      <c r="G266" s="52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</row>
    <row r="267" spans="1:18" ht="15.75" customHeight="1">
      <c r="A267" s="31"/>
      <c r="B267" s="24"/>
      <c r="C267" s="52"/>
      <c r="D267" s="52"/>
      <c r="E267" s="52"/>
      <c r="F267" s="52"/>
      <c r="G267" s="52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</row>
    <row r="268" spans="1:18" ht="15.75" customHeight="1">
      <c r="A268" s="31"/>
      <c r="B268" s="24"/>
      <c r="C268" s="52"/>
      <c r="D268" s="52"/>
      <c r="E268" s="52"/>
      <c r="F268" s="52"/>
      <c r="G268" s="52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</row>
    <row r="269" spans="1:18" ht="15.75" customHeight="1">
      <c r="A269" s="31"/>
      <c r="B269" s="24"/>
      <c r="C269" s="52"/>
      <c r="D269" s="52"/>
      <c r="E269" s="52"/>
      <c r="F269" s="52"/>
      <c r="G269" s="52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</row>
    <row r="270" spans="1:18" ht="15.75" customHeight="1">
      <c r="A270" s="31"/>
      <c r="B270" s="24"/>
      <c r="C270" s="52"/>
      <c r="D270" s="52"/>
      <c r="E270" s="52"/>
      <c r="F270" s="52"/>
      <c r="G270" s="52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</row>
    <row r="271" spans="1:18" ht="15.75" customHeight="1">
      <c r="A271" s="31"/>
      <c r="B271" s="24"/>
      <c r="C271" s="52"/>
      <c r="D271" s="52"/>
      <c r="E271" s="52"/>
      <c r="F271" s="52"/>
      <c r="G271" s="52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</row>
    <row r="272" spans="1:18" ht="15.75" customHeight="1">
      <c r="A272" s="31"/>
      <c r="B272" s="24"/>
      <c r="C272" s="52"/>
      <c r="D272" s="52"/>
      <c r="E272" s="52"/>
      <c r="F272" s="52"/>
      <c r="G272" s="52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</row>
    <row r="273" spans="1:18" ht="15.75" customHeight="1">
      <c r="A273" s="31"/>
      <c r="B273" s="24"/>
      <c r="C273" s="52"/>
      <c r="D273" s="52"/>
      <c r="E273" s="52"/>
      <c r="F273" s="52"/>
      <c r="G273" s="52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</row>
    <row r="274" spans="1:18" ht="15.75" customHeight="1">
      <c r="A274" s="31"/>
      <c r="B274" s="24"/>
      <c r="C274" s="52"/>
      <c r="D274" s="52"/>
      <c r="E274" s="52"/>
      <c r="F274" s="52"/>
      <c r="G274" s="52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</row>
    <row r="275" spans="1:18" ht="15.75" customHeight="1">
      <c r="A275" s="31"/>
      <c r="B275" s="24"/>
      <c r="C275" s="52"/>
      <c r="D275" s="52"/>
      <c r="E275" s="52"/>
      <c r="F275" s="52"/>
      <c r="G275" s="52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</row>
    <row r="276" spans="1:18" ht="15.75" customHeight="1">
      <c r="A276" s="31"/>
      <c r="B276" s="24"/>
      <c r="C276" s="52"/>
      <c r="D276" s="52"/>
      <c r="E276" s="52"/>
      <c r="F276" s="52"/>
      <c r="G276" s="52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</row>
    <row r="277" spans="1:18" ht="15.75" customHeight="1"/>
    <row r="278" spans="1:18" ht="15.75" customHeight="1"/>
    <row r="279" spans="1:18" ht="15.75" customHeight="1"/>
    <row r="280" spans="1:18" ht="15.75" customHeight="1"/>
    <row r="281" spans="1:18" ht="15.75" customHeight="1"/>
    <row r="282" spans="1:18" ht="15.75" customHeight="1"/>
    <row r="283" spans="1:18" ht="15.75" customHeight="1"/>
    <row r="284" spans="1:18" ht="15.75" customHeight="1"/>
    <row r="285" spans="1:18" ht="15.75" customHeight="1"/>
    <row r="286" spans="1:18" ht="15.75" customHeight="1"/>
    <row r="287" spans="1:18" ht="15.75" customHeight="1"/>
    <row r="288" spans="1:1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 horizontalCentered="1"/>
  <pageMargins left="0.45" right="0.45" top="0.5" bottom="0.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>
      <selection activeCell="A6" sqref="A6"/>
    </sheetView>
  </sheetViews>
  <sheetFormatPr defaultColWidth="14.44140625" defaultRowHeight="15" customHeight="1"/>
  <cols>
    <col min="1" max="1" width="29.33203125" customWidth="1"/>
    <col min="2" max="26" width="20.5546875" customWidth="1"/>
  </cols>
  <sheetData>
    <row r="1" spans="1:26">
      <c r="A1" s="53"/>
      <c r="B1" s="53"/>
      <c r="C1" s="53"/>
      <c r="D1" s="53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Salary Schedule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Anderson</dc:creator>
  <cp:lastModifiedBy>Brian D Anderson</cp:lastModifiedBy>
  <dcterms:created xsi:type="dcterms:W3CDTF">2021-07-15T15:41:10Z</dcterms:created>
  <dcterms:modified xsi:type="dcterms:W3CDTF">2021-09-02T16:13:21Z</dcterms:modified>
</cp:coreProperties>
</file>