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FA-Water Resources Program\Water Loss\Biennial Final Reports\2020 Legislative Report and documents\"/>
    </mc:Choice>
  </mc:AlternateContent>
  <xr:revisionPtr revIDLastSave="0" documentId="13_ncr:1_{821B6C9A-0180-475B-B104-F90A7ECDB714}" xr6:coauthVersionLast="47" xr6:coauthVersionMax="47" xr10:uidLastSave="{00000000-0000-0000-0000-000000000000}"/>
  <bookViews>
    <workbookView xWindow="-120" yWindow="-120" windowWidth="20730" windowHeight="11160" xr2:uid="{454E541E-0E3E-438E-8CE4-768D60EE7F3A}"/>
  </bookViews>
  <sheets>
    <sheet name="Sheet3" sheetId="3" r:id="rId1"/>
  </sheets>
  <definedNames>
    <definedName name="_xlnm._FilterDatabase" localSheetId="0" hidden="1">Sheet3!$A$1:$CS$471</definedName>
    <definedName name="_xlnm.Print_Area" localSheetId="0">Table2[#All]</definedName>
    <definedName name="_xlnm.Print_Titles" localSheetId="0">Sheet3!$A:$A,Sheet3!$1:$1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3" l="1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AH4" i="3" l="1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H439" i="3"/>
  <c r="AH440" i="3"/>
  <c r="AH441" i="3"/>
  <c r="AH442" i="3"/>
  <c r="AH443" i="3"/>
  <c r="AH444" i="3"/>
  <c r="AH445" i="3"/>
  <c r="AH446" i="3"/>
  <c r="AH447" i="3"/>
  <c r="AH448" i="3"/>
  <c r="AH449" i="3"/>
  <c r="AH450" i="3"/>
  <c r="AH451" i="3"/>
  <c r="AH452" i="3"/>
  <c r="AH453" i="3"/>
  <c r="AH454" i="3"/>
  <c r="AH455" i="3"/>
  <c r="AH456" i="3"/>
  <c r="AH457" i="3"/>
  <c r="AH458" i="3"/>
  <c r="AH459" i="3"/>
  <c r="AH460" i="3"/>
  <c r="AH461" i="3"/>
  <c r="AH462" i="3"/>
  <c r="AH463" i="3"/>
  <c r="AH464" i="3"/>
  <c r="AH465" i="3"/>
  <c r="AH466" i="3"/>
  <c r="AH467" i="3"/>
  <c r="AH468" i="3"/>
  <c r="AH469" i="3"/>
  <c r="AH470" i="3"/>
  <c r="AH471" i="3"/>
  <c r="AH472" i="3"/>
  <c r="AH473" i="3"/>
  <c r="AH3" i="3"/>
  <c r="AH2" i="3"/>
  <c r="AG2" i="3"/>
  <c r="AE2" i="3" s="1"/>
  <c r="AG3" i="3"/>
  <c r="AE3" i="3" s="1"/>
  <c r="AG4" i="3"/>
  <c r="AE4" i="3" s="1"/>
  <c r="AG5" i="3"/>
  <c r="AE5" i="3" s="1"/>
  <c r="AG6" i="3"/>
  <c r="AE6" i="3" s="1"/>
  <c r="AG7" i="3"/>
  <c r="AE7" i="3" s="1"/>
  <c r="AG8" i="3"/>
  <c r="AE8" i="3" s="1"/>
  <c r="AG9" i="3"/>
  <c r="AE9" i="3" s="1"/>
  <c r="AG10" i="3"/>
  <c r="AE10" i="3" s="1"/>
  <c r="AG11" i="3"/>
  <c r="AE11" i="3" s="1"/>
  <c r="AG12" i="3"/>
  <c r="AE12" i="3" s="1"/>
  <c r="AG13" i="3"/>
  <c r="AE13" i="3" s="1"/>
  <c r="AG14" i="3"/>
  <c r="AE14" i="3" s="1"/>
  <c r="AG15" i="3"/>
  <c r="AE15" i="3" s="1"/>
  <c r="AG16" i="3"/>
  <c r="AE16" i="3" s="1"/>
  <c r="AG17" i="3"/>
  <c r="AE17" i="3" s="1"/>
  <c r="AG18" i="3"/>
  <c r="AE18" i="3" s="1"/>
  <c r="AG19" i="3"/>
  <c r="AE19" i="3" s="1"/>
  <c r="AG20" i="3"/>
  <c r="AE20" i="3" s="1"/>
  <c r="AG21" i="3"/>
  <c r="AE21" i="3" s="1"/>
  <c r="AG22" i="3"/>
  <c r="AE22" i="3" s="1"/>
  <c r="AG23" i="3"/>
  <c r="AE23" i="3" s="1"/>
  <c r="AG24" i="3"/>
  <c r="AE24" i="3" s="1"/>
  <c r="AG25" i="3"/>
  <c r="AE25" i="3" s="1"/>
  <c r="AG26" i="3"/>
  <c r="AE26" i="3" s="1"/>
  <c r="AG27" i="3"/>
  <c r="AE27" i="3" s="1"/>
  <c r="AG28" i="3"/>
  <c r="AE28" i="3" s="1"/>
  <c r="AG29" i="3"/>
  <c r="AE29" i="3" s="1"/>
  <c r="AG30" i="3"/>
  <c r="AE30" i="3" s="1"/>
  <c r="AG31" i="3"/>
  <c r="AE31" i="3" s="1"/>
  <c r="AG32" i="3"/>
  <c r="AE32" i="3" s="1"/>
  <c r="AG33" i="3"/>
  <c r="AE33" i="3" s="1"/>
  <c r="AG34" i="3"/>
  <c r="AE34" i="3" s="1"/>
  <c r="AG35" i="3"/>
  <c r="AE35" i="3" s="1"/>
  <c r="AG36" i="3"/>
  <c r="AE36" i="3" s="1"/>
  <c r="AG37" i="3"/>
  <c r="AE37" i="3" s="1"/>
  <c r="AG38" i="3"/>
  <c r="AE38" i="3" s="1"/>
  <c r="AG39" i="3"/>
  <c r="AE39" i="3" s="1"/>
  <c r="AG40" i="3"/>
  <c r="AE40" i="3" s="1"/>
  <c r="AG41" i="3"/>
  <c r="AE41" i="3" s="1"/>
  <c r="AG42" i="3"/>
  <c r="AE42" i="3" s="1"/>
  <c r="AG43" i="3"/>
  <c r="AE43" i="3" s="1"/>
  <c r="AG44" i="3"/>
  <c r="AE44" i="3" s="1"/>
  <c r="AG45" i="3"/>
  <c r="AE45" i="3" s="1"/>
  <c r="AG46" i="3"/>
  <c r="AE46" i="3" s="1"/>
  <c r="AG47" i="3"/>
  <c r="AE47" i="3" s="1"/>
  <c r="AG48" i="3"/>
  <c r="AE48" i="3" s="1"/>
  <c r="AG49" i="3"/>
  <c r="AE49" i="3" s="1"/>
  <c r="AG50" i="3"/>
  <c r="AE50" i="3" s="1"/>
  <c r="AG51" i="3"/>
  <c r="AE51" i="3" s="1"/>
  <c r="AG52" i="3"/>
  <c r="AE52" i="3" s="1"/>
  <c r="AG53" i="3"/>
  <c r="AE53" i="3" s="1"/>
  <c r="AG54" i="3"/>
  <c r="AE54" i="3" s="1"/>
  <c r="AG55" i="3"/>
  <c r="AE55" i="3" s="1"/>
  <c r="AG56" i="3"/>
  <c r="AE56" i="3" s="1"/>
  <c r="AG57" i="3"/>
  <c r="AE57" i="3" s="1"/>
  <c r="AG58" i="3"/>
  <c r="AE58" i="3" s="1"/>
  <c r="AG59" i="3"/>
  <c r="AE59" i="3" s="1"/>
  <c r="AG60" i="3"/>
  <c r="AE60" i="3" s="1"/>
  <c r="AG61" i="3"/>
  <c r="AE61" i="3" s="1"/>
  <c r="AG62" i="3"/>
  <c r="AE62" i="3" s="1"/>
  <c r="AG63" i="3"/>
  <c r="AE63" i="3" s="1"/>
  <c r="AG64" i="3"/>
  <c r="AE64" i="3" s="1"/>
  <c r="AG65" i="3"/>
  <c r="AE65" i="3" s="1"/>
  <c r="AG66" i="3"/>
  <c r="AE66" i="3" s="1"/>
  <c r="AG67" i="3"/>
  <c r="AE67" i="3" s="1"/>
  <c r="AG68" i="3"/>
  <c r="AE68" i="3" s="1"/>
  <c r="AG69" i="3"/>
  <c r="AE69" i="3" s="1"/>
  <c r="AG70" i="3"/>
  <c r="AE70" i="3" s="1"/>
  <c r="AG71" i="3"/>
  <c r="AE71" i="3" s="1"/>
  <c r="AG72" i="3"/>
  <c r="AE72" i="3" s="1"/>
  <c r="AG73" i="3"/>
  <c r="AE73" i="3" s="1"/>
  <c r="AG74" i="3"/>
  <c r="AE74" i="3" s="1"/>
  <c r="AG75" i="3"/>
  <c r="AE75" i="3" s="1"/>
  <c r="AG76" i="3"/>
  <c r="AE76" i="3" s="1"/>
  <c r="AG77" i="3"/>
  <c r="AE77" i="3" s="1"/>
  <c r="AG78" i="3"/>
  <c r="AE78" i="3" s="1"/>
  <c r="AG79" i="3"/>
  <c r="AE79" i="3" s="1"/>
  <c r="AG80" i="3"/>
  <c r="AE80" i="3" s="1"/>
  <c r="AG81" i="3"/>
  <c r="AE81" i="3" s="1"/>
  <c r="AG82" i="3"/>
  <c r="AE82" i="3" s="1"/>
  <c r="AG83" i="3"/>
  <c r="AE83" i="3" s="1"/>
  <c r="AG84" i="3"/>
  <c r="AE84" i="3" s="1"/>
  <c r="AG85" i="3"/>
  <c r="AE85" i="3" s="1"/>
  <c r="AG86" i="3"/>
  <c r="AE86" i="3" s="1"/>
  <c r="AG87" i="3"/>
  <c r="AE87" i="3" s="1"/>
  <c r="AG88" i="3"/>
  <c r="AE88" i="3" s="1"/>
  <c r="AG89" i="3"/>
  <c r="AE89" i="3" s="1"/>
  <c r="AG90" i="3"/>
  <c r="AE90" i="3" s="1"/>
  <c r="AG91" i="3"/>
  <c r="AE91" i="3" s="1"/>
  <c r="AG92" i="3"/>
  <c r="AE92" i="3" s="1"/>
  <c r="AG93" i="3"/>
  <c r="AE93" i="3" s="1"/>
  <c r="AG94" i="3"/>
  <c r="AE94" i="3" s="1"/>
  <c r="AG95" i="3"/>
  <c r="AE95" i="3" s="1"/>
  <c r="AG96" i="3"/>
  <c r="AE96" i="3" s="1"/>
  <c r="AG97" i="3"/>
  <c r="AE97" i="3" s="1"/>
  <c r="AG98" i="3"/>
  <c r="AE98" i="3" s="1"/>
  <c r="AG99" i="3"/>
  <c r="AE99" i="3" s="1"/>
  <c r="AG100" i="3"/>
  <c r="AE100" i="3" s="1"/>
  <c r="AG101" i="3"/>
  <c r="AE101" i="3" s="1"/>
  <c r="AG102" i="3"/>
  <c r="AE102" i="3" s="1"/>
  <c r="AG103" i="3"/>
  <c r="AE103" i="3" s="1"/>
  <c r="AG104" i="3"/>
  <c r="AE104" i="3" s="1"/>
  <c r="AG105" i="3"/>
  <c r="AE105" i="3" s="1"/>
  <c r="AG106" i="3"/>
  <c r="AE106" i="3" s="1"/>
  <c r="AG107" i="3"/>
  <c r="AE107" i="3" s="1"/>
  <c r="AG108" i="3"/>
  <c r="AE108" i="3" s="1"/>
  <c r="AG109" i="3"/>
  <c r="AE109" i="3" s="1"/>
  <c r="AG110" i="3"/>
  <c r="AE110" i="3" s="1"/>
  <c r="AG111" i="3"/>
  <c r="AE111" i="3" s="1"/>
  <c r="AG112" i="3"/>
  <c r="AE112" i="3" s="1"/>
  <c r="AG113" i="3"/>
  <c r="AE113" i="3" s="1"/>
  <c r="AG114" i="3"/>
  <c r="AE114" i="3" s="1"/>
  <c r="AG115" i="3"/>
  <c r="AE115" i="3" s="1"/>
  <c r="AG116" i="3"/>
  <c r="AE116" i="3" s="1"/>
  <c r="AG117" i="3"/>
  <c r="AE117" i="3" s="1"/>
  <c r="AG118" i="3"/>
  <c r="AE118" i="3" s="1"/>
  <c r="AG119" i="3"/>
  <c r="AE119" i="3" s="1"/>
  <c r="AG120" i="3"/>
  <c r="AE120" i="3" s="1"/>
  <c r="AG121" i="3"/>
  <c r="AE121" i="3" s="1"/>
  <c r="AG122" i="3"/>
  <c r="AE122" i="3" s="1"/>
  <c r="AG123" i="3"/>
  <c r="AE123" i="3" s="1"/>
  <c r="AG124" i="3"/>
  <c r="AE124" i="3" s="1"/>
  <c r="AG125" i="3"/>
  <c r="AE125" i="3" s="1"/>
  <c r="AG126" i="3"/>
  <c r="AE126" i="3" s="1"/>
  <c r="AG127" i="3"/>
  <c r="AE127" i="3" s="1"/>
  <c r="AG128" i="3"/>
  <c r="AE128" i="3" s="1"/>
  <c r="AG129" i="3"/>
  <c r="AE129" i="3" s="1"/>
  <c r="AG130" i="3"/>
  <c r="AE130" i="3" s="1"/>
  <c r="AG131" i="3"/>
  <c r="AE131" i="3" s="1"/>
  <c r="AG132" i="3"/>
  <c r="AE132" i="3" s="1"/>
  <c r="AG133" i="3"/>
  <c r="AE133" i="3" s="1"/>
  <c r="AG134" i="3"/>
  <c r="AE134" i="3" s="1"/>
  <c r="AG135" i="3"/>
  <c r="AE135" i="3" s="1"/>
  <c r="AG136" i="3"/>
  <c r="AE136" i="3" s="1"/>
  <c r="AG137" i="3"/>
  <c r="AE137" i="3" s="1"/>
  <c r="AG138" i="3"/>
  <c r="AE138" i="3" s="1"/>
  <c r="AG139" i="3"/>
  <c r="AE139" i="3" s="1"/>
  <c r="AG140" i="3"/>
  <c r="AE140" i="3" s="1"/>
  <c r="AG141" i="3"/>
  <c r="AE141" i="3" s="1"/>
  <c r="AG142" i="3"/>
  <c r="AE142" i="3" s="1"/>
  <c r="AG143" i="3"/>
  <c r="AE143" i="3" s="1"/>
  <c r="AG144" i="3"/>
  <c r="AE144" i="3" s="1"/>
  <c r="AG145" i="3"/>
  <c r="AE145" i="3" s="1"/>
  <c r="AG146" i="3"/>
  <c r="AE146" i="3" s="1"/>
  <c r="AG147" i="3"/>
  <c r="AE147" i="3" s="1"/>
  <c r="AG148" i="3"/>
  <c r="AE148" i="3" s="1"/>
  <c r="AG149" i="3"/>
  <c r="AE149" i="3" s="1"/>
  <c r="AG150" i="3"/>
  <c r="AE150" i="3" s="1"/>
  <c r="AG151" i="3"/>
  <c r="AE151" i="3" s="1"/>
  <c r="AG152" i="3"/>
  <c r="AE152" i="3" s="1"/>
  <c r="AG153" i="3"/>
  <c r="AE153" i="3" s="1"/>
  <c r="AG154" i="3"/>
  <c r="AE154" i="3" s="1"/>
  <c r="AG155" i="3"/>
  <c r="AE155" i="3" s="1"/>
  <c r="AG156" i="3"/>
  <c r="AE156" i="3" s="1"/>
  <c r="AG157" i="3"/>
  <c r="AE157" i="3" s="1"/>
  <c r="AG158" i="3"/>
  <c r="AE158" i="3" s="1"/>
  <c r="AG159" i="3"/>
  <c r="AE159" i="3" s="1"/>
  <c r="AG160" i="3"/>
  <c r="AE160" i="3" s="1"/>
  <c r="AG161" i="3"/>
  <c r="AE161" i="3" s="1"/>
  <c r="AG162" i="3"/>
  <c r="AE162" i="3" s="1"/>
  <c r="AG163" i="3"/>
  <c r="AE163" i="3" s="1"/>
  <c r="AG164" i="3"/>
  <c r="AE164" i="3" s="1"/>
  <c r="AG165" i="3"/>
  <c r="AE165" i="3" s="1"/>
  <c r="AG166" i="3"/>
  <c r="AE166" i="3" s="1"/>
  <c r="AG167" i="3"/>
  <c r="AE167" i="3" s="1"/>
  <c r="AG168" i="3"/>
  <c r="AE168" i="3" s="1"/>
  <c r="AG169" i="3"/>
  <c r="AE169" i="3" s="1"/>
  <c r="AG170" i="3"/>
  <c r="AE170" i="3" s="1"/>
  <c r="AG171" i="3"/>
  <c r="AE171" i="3" s="1"/>
  <c r="AG172" i="3"/>
  <c r="AE172" i="3" s="1"/>
  <c r="AG173" i="3"/>
  <c r="AE173" i="3" s="1"/>
  <c r="AG174" i="3"/>
  <c r="AE174" i="3" s="1"/>
  <c r="AG175" i="3"/>
  <c r="AE175" i="3" s="1"/>
  <c r="AG176" i="3"/>
  <c r="AE176" i="3" s="1"/>
  <c r="AG177" i="3"/>
  <c r="AE177" i="3" s="1"/>
  <c r="AG178" i="3"/>
  <c r="AE178" i="3" s="1"/>
  <c r="AG179" i="3"/>
  <c r="AE179" i="3" s="1"/>
  <c r="AG180" i="3"/>
  <c r="AE180" i="3" s="1"/>
  <c r="AG181" i="3"/>
  <c r="AE181" i="3" s="1"/>
  <c r="AG182" i="3"/>
  <c r="AE182" i="3" s="1"/>
  <c r="AG183" i="3"/>
  <c r="AE183" i="3" s="1"/>
  <c r="AG184" i="3"/>
  <c r="AE184" i="3" s="1"/>
  <c r="AG185" i="3"/>
  <c r="AE185" i="3" s="1"/>
  <c r="AG186" i="3"/>
  <c r="AE186" i="3" s="1"/>
  <c r="AG187" i="3"/>
  <c r="AE187" i="3" s="1"/>
  <c r="AG188" i="3"/>
  <c r="AE188" i="3" s="1"/>
  <c r="AG189" i="3"/>
  <c r="AE189" i="3" s="1"/>
  <c r="AG190" i="3"/>
  <c r="AE190" i="3" s="1"/>
  <c r="AG191" i="3"/>
  <c r="AE191" i="3" s="1"/>
  <c r="AG192" i="3"/>
  <c r="AE192" i="3" s="1"/>
  <c r="AG193" i="3"/>
  <c r="AE193" i="3" s="1"/>
  <c r="AG194" i="3"/>
  <c r="AE194" i="3" s="1"/>
  <c r="AG195" i="3"/>
  <c r="AE195" i="3" s="1"/>
  <c r="AG196" i="3"/>
  <c r="AE196" i="3" s="1"/>
  <c r="AG197" i="3"/>
  <c r="AE197" i="3" s="1"/>
  <c r="AG198" i="3"/>
  <c r="AE198" i="3" s="1"/>
  <c r="AG199" i="3"/>
  <c r="AE199" i="3" s="1"/>
  <c r="AG200" i="3"/>
  <c r="AE200" i="3" s="1"/>
  <c r="AG201" i="3"/>
  <c r="AE201" i="3" s="1"/>
  <c r="AG202" i="3"/>
  <c r="AE202" i="3" s="1"/>
  <c r="AG203" i="3"/>
  <c r="AE203" i="3" s="1"/>
  <c r="AG204" i="3"/>
  <c r="AE204" i="3" s="1"/>
  <c r="AG205" i="3"/>
  <c r="AE205" i="3" s="1"/>
  <c r="AG206" i="3"/>
  <c r="AE206" i="3" s="1"/>
  <c r="AG207" i="3"/>
  <c r="AE207" i="3" s="1"/>
  <c r="AG208" i="3"/>
  <c r="AE208" i="3" s="1"/>
  <c r="AG209" i="3"/>
  <c r="AE209" i="3" s="1"/>
  <c r="AG210" i="3"/>
  <c r="AE210" i="3" s="1"/>
  <c r="AG211" i="3"/>
  <c r="AE211" i="3" s="1"/>
  <c r="AG212" i="3"/>
  <c r="AE212" i="3" s="1"/>
  <c r="AG213" i="3"/>
  <c r="AE213" i="3" s="1"/>
  <c r="AG214" i="3"/>
  <c r="AE214" i="3" s="1"/>
  <c r="AG215" i="3"/>
  <c r="AE215" i="3" s="1"/>
  <c r="AG216" i="3"/>
  <c r="AE216" i="3" s="1"/>
  <c r="AG217" i="3"/>
  <c r="AE217" i="3" s="1"/>
  <c r="AG218" i="3"/>
  <c r="AE218" i="3" s="1"/>
  <c r="AG219" i="3"/>
  <c r="AE219" i="3" s="1"/>
  <c r="AG220" i="3"/>
  <c r="AE220" i="3" s="1"/>
  <c r="AG221" i="3"/>
  <c r="AE221" i="3" s="1"/>
  <c r="AG222" i="3"/>
  <c r="AE222" i="3" s="1"/>
  <c r="AG223" i="3"/>
  <c r="AE223" i="3" s="1"/>
  <c r="AG224" i="3"/>
  <c r="AE224" i="3" s="1"/>
  <c r="AG225" i="3"/>
  <c r="AE225" i="3" s="1"/>
  <c r="AG226" i="3"/>
  <c r="AE226" i="3" s="1"/>
  <c r="AG227" i="3"/>
  <c r="AE227" i="3" s="1"/>
  <c r="AG228" i="3"/>
  <c r="AE228" i="3" s="1"/>
  <c r="AG229" i="3"/>
  <c r="AE229" i="3" s="1"/>
  <c r="AG230" i="3"/>
  <c r="AE230" i="3" s="1"/>
  <c r="AG231" i="3"/>
  <c r="AE231" i="3" s="1"/>
  <c r="AG232" i="3"/>
  <c r="AE232" i="3" s="1"/>
  <c r="AG233" i="3"/>
  <c r="AE233" i="3" s="1"/>
  <c r="AG234" i="3"/>
  <c r="AE234" i="3" s="1"/>
  <c r="AG235" i="3"/>
  <c r="AE235" i="3" s="1"/>
  <c r="AG236" i="3"/>
  <c r="AE236" i="3" s="1"/>
  <c r="AG237" i="3"/>
  <c r="AE237" i="3" s="1"/>
  <c r="AG238" i="3"/>
  <c r="AE238" i="3" s="1"/>
  <c r="AG239" i="3"/>
  <c r="AE239" i="3" s="1"/>
  <c r="AG240" i="3"/>
  <c r="AE240" i="3" s="1"/>
  <c r="AG241" i="3"/>
  <c r="AE241" i="3" s="1"/>
  <c r="AG242" i="3"/>
  <c r="AE242" i="3" s="1"/>
  <c r="AG243" i="3"/>
  <c r="AE243" i="3" s="1"/>
  <c r="AG244" i="3"/>
  <c r="AE244" i="3" s="1"/>
  <c r="AG245" i="3"/>
  <c r="AE245" i="3" s="1"/>
  <c r="AG246" i="3"/>
  <c r="AE246" i="3" s="1"/>
  <c r="AG247" i="3"/>
  <c r="AE247" i="3" s="1"/>
  <c r="AG248" i="3"/>
  <c r="AE248" i="3" s="1"/>
  <c r="AG249" i="3"/>
  <c r="AE249" i="3" s="1"/>
  <c r="AG250" i="3"/>
  <c r="AE250" i="3" s="1"/>
  <c r="AG251" i="3"/>
  <c r="AE251" i="3" s="1"/>
  <c r="AG252" i="3"/>
  <c r="AE252" i="3" s="1"/>
  <c r="AG253" i="3"/>
  <c r="AE253" i="3" s="1"/>
  <c r="AG254" i="3"/>
  <c r="AE254" i="3" s="1"/>
  <c r="AG255" i="3"/>
  <c r="AE255" i="3" s="1"/>
  <c r="AG256" i="3"/>
  <c r="AE256" i="3" s="1"/>
  <c r="AG257" i="3"/>
  <c r="AE257" i="3" s="1"/>
  <c r="AG258" i="3"/>
  <c r="AE258" i="3" s="1"/>
  <c r="AG259" i="3"/>
  <c r="AE259" i="3" s="1"/>
  <c r="AG260" i="3"/>
  <c r="AE260" i="3" s="1"/>
  <c r="AG261" i="3"/>
  <c r="AE261" i="3" s="1"/>
  <c r="AG262" i="3"/>
  <c r="AE262" i="3" s="1"/>
  <c r="AG263" i="3"/>
  <c r="AE263" i="3" s="1"/>
  <c r="AG264" i="3"/>
  <c r="AE264" i="3" s="1"/>
  <c r="AG265" i="3"/>
  <c r="AE265" i="3" s="1"/>
  <c r="AG266" i="3"/>
  <c r="AE266" i="3" s="1"/>
  <c r="AG267" i="3"/>
  <c r="AE267" i="3" s="1"/>
  <c r="AG268" i="3"/>
  <c r="AE268" i="3" s="1"/>
  <c r="AG269" i="3"/>
  <c r="AE269" i="3" s="1"/>
  <c r="AG270" i="3"/>
  <c r="AE270" i="3" s="1"/>
  <c r="AG271" i="3"/>
  <c r="AE271" i="3" s="1"/>
  <c r="AG272" i="3"/>
  <c r="AE272" i="3" s="1"/>
  <c r="AG273" i="3"/>
  <c r="AE273" i="3" s="1"/>
  <c r="AG274" i="3"/>
  <c r="AE274" i="3" s="1"/>
  <c r="AG275" i="3"/>
  <c r="AE275" i="3" s="1"/>
  <c r="AG276" i="3"/>
  <c r="AE276" i="3" s="1"/>
  <c r="AG277" i="3"/>
  <c r="AE277" i="3" s="1"/>
  <c r="AG278" i="3"/>
  <c r="AE278" i="3" s="1"/>
  <c r="AG279" i="3"/>
  <c r="AE279" i="3" s="1"/>
  <c r="AG280" i="3"/>
  <c r="AE280" i="3" s="1"/>
  <c r="AG281" i="3"/>
  <c r="AE281" i="3" s="1"/>
  <c r="AG282" i="3"/>
  <c r="AE282" i="3" s="1"/>
  <c r="AG283" i="3"/>
  <c r="AE283" i="3" s="1"/>
  <c r="AG284" i="3"/>
  <c r="AE284" i="3" s="1"/>
  <c r="AG285" i="3"/>
  <c r="AE285" i="3" s="1"/>
  <c r="AG286" i="3"/>
  <c r="AE286" i="3" s="1"/>
  <c r="AG287" i="3"/>
  <c r="AE287" i="3" s="1"/>
  <c r="AG288" i="3"/>
  <c r="AE288" i="3" s="1"/>
  <c r="AG289" i="3"/>
  <c r="AE289" i="3" s="1"/>
  <c r="AG290" i="3"/>
  <c r="AE290" i="3" s="1"/>
  <c r="AG291" i="3"/>
  <c r="AE291" i="3" s="1"/>
  <c r="AG292" i="3"/>
  <c r="AE292" i="3" s="1"/>
  <c r="AG293" i="3"/>
  <c r="AE293" i="3" s="1"/>
  <c r="AG294" i="3"/>
  <c r="AE294" i="3" s="1"/>
  <c r="AG295" i="3"/>
  <c r="AE295" i="3" s="1"/>
  <c r="AG296" i="3"/>
  <c r="AE296" i="3" s="1"/>
  <c r="AG297" i="3"/>
  <c r="AE297" i="3" s="1"/>
  <c r="AG298" i="3"/>
  <c r="AE298" i="3" s="1"/>
  <c r="AG299" i="3"/>
  <c r="AE299" i="3" s="1"/>
  <c r="AG300" i="3"/>
  <c r="AE300" i="3" s="1"/>
  <c r="AG301" i="3"/>
  <c r="AE301" i="3" s="1"/>
  <c r="AG302" i="3"/>
  <c r="AE302" i="3" s="1"/>
  <c r="AG303" i="3"/>
  <c r="AE303" i="3" s="1"/>
  <c r="AG304" i="3"/>
  <c r="AE304" i="3" s="1"/>
  <c r="AG305" i="3"/>
  <c r="AE305" i="3" s="1"/>
  <c r="AG306" i="3"/>
  <c r="AE306" i="3" s="1"/>
  <c r="AG307" i="3"/>
  <c r="AE307" i="3" s="1"/>
  <c r="AG308" i="3"/>
  <c r="AE308" i="3" s="1"/>
  <c r="AG309" i="3"/>
  <c r="AE309" i="3" s="1"/>
  <c r="AG310" i="3"/>
  <c r="AE310" i="3" s="1"/>
  <c r="AG311" i="3"/>
  <c r="AE311" i="3" s="1"/>
  <c r="AG312" i="3"/>
  <c r="AE312" i="3" s="1"/>
  <c r="AG313" i="3"/>
  <c r="AE313" i="3" s="1"/>
  <c r="AG314" i="3"/>
  <c r="AE314" i="3" s="1"/>
  <c r="AG315" i="3"/>
  <c r="AE315" i="3" s="1"/>
  <c r="AG316" i="3"/>
  <c r="AE316" i="3" s="1"/>
  <c r="AG317" i="3"/>
  <c r="AE317" i="3" s="1"/>
  <c r="AG318" i="3"/>
  <c r="AE318" i="3" s="1"/>
  <c r="AG319" i="3"/>
  <c r="AE319" i="3" s="1"/>
  <c r="AG320" i="3"/>
  <c r="AE320" i="3" s="1"/>
  <c r="AG321" i="3"/>
  <c r="AE321" i="3" s="1"/>
  <c r="AG322" i="3"/>
  <c r="AE322" i="3" s="1"/>
  <c r="AG323" i="3"/>
  <c r="AE323" i="3" s="1"/>
  <c r="AG324" i="3"/>
  <c r="AE324" i="3" s="1"/>
  <c r="AG325" i="3"/>
  <c r="AE325" i="3" s="1"/>
  <c r="AG326" i="3"/>
  <c r="AE326" i="3" s="1"/>
  <c r="AG327" i="3"/>
  <c r="AE327" i="3" s="1"/>
  <c r="AG328" i="3"/>
  <c r="AE328" i="3" s="1"/>
  <c r="AG329" i="3"/>
  <c r="AE329" i="3" s="1"/>
  <c r="AG330" i="3"/>
  <c r="AE330" i="3" s="1"/>
  <c r="AG331" i="3"/>
  <c r="AE331" i="3" s="1"/>
  <c r="AG332" i="3"/>
  <c r="AE332" i="3" s="1"/>
  <c r="AG333" i="3"/>
  <c r="AE333" i="3" s="1"/>
  <c r="AG334" i="3"/>
  <c r="AE334" i="3" s="1"/>
  <c r="AG335" i="3"/>
  <c r="AE335" i="3" s="1"/>
  <c r="AG336" i="3"/>
  <c r="AE336" i="3" s="1"/>
  <c r="AG337" i="3"/>
  <c r="AE337" i="3" s="1"/>
  <c r="AG338" i="3"/>
  <c r="AE338" i="3" s="1"/>
  <c r="AG339" i="3"/>
  <c r="AE339" i="3" s="1"/>
  <c r="AG340" i="3"/>
  <c r="AE340" i="3" s="1"/>
  <c r="AG341" i="3"/>
  <c r="AE341" i="3" s="1"/>
  <c r="AG342" i="3"/>
  <c r="AE342" i="3" s="1"/>
  <c r="AG343" i="3"/>
  <c r="AE343" i="3" s="1"/>
  <c r="AG344" i="3"/>
  <c r="AE344" i="3" s="1"/>
  <c r="AG345" i="3"/>
  <c r="AE345" i="3" s="1"/>
  <c r="AG346" i="3"/>
  <c r="AE346" i="3" s="1"/>
  <c r="AG347" i="3"/>
  <c r="AE347" i="3" s="1"/>
  <c r="AG348" i="3"/>
  <c r="AE348" i="3" s="1"/>
  <c r="AG349" i="3"/>
  <c r="AE349" i="3" s="1"/>
  <c r="AG350" i="3"/>
  <c r="AE350" i="3" s="1"/>
  <c r="AG351" i="3"/>
  <c r="AE351" i="3" s="1"/>
  <c r="AG352" i="3"/>
  <c r="AE352" i="3" s="1"/>
  <c r="AG353" i="3"/>
  <c r="AE353" i="3" s="1"/>
  <c r="AG354" i="3"/>
  <c r="AE354" i="3" s="1"/>
  <c r="AG355" i="3"/>
  <c r="AE355" i="3" s="1"/>
  <c r="AG356" i="3"/>
  <c r="AE356" i="3" s="1"/>
  <c r="AG357" i="3"/>
  <c r="AE357" i="3" s="1"/>
  <c r="AG358" i="3"/>
  <c r="AE358" i="3" s="1"/>
  <c r="AG359" i="3"/>
  <c r="AE359" i="3" s="1"/>
  <c r="AG360" i="3"/>
  <c r="AE360" i="3" s="1"/>
  <c r="AG361" i="3"/>
  <c r="AE361" i="3" s="1"/>
  <c r="AG362" i="3"/>
  <c r="AE362" i="3" s="1"/>
  <c r="AG363" i="3"/>
  <c r="AE363" i="3" s="1"/>
  <c r="AG364" i="3"/>
  <c r="AE364" i="3" s="1"/>
  <c r="AG365" i="3"/>
  <c r="AE365" i="3" s="1"/>
  <c r="AG366" i="3"/>
  <c r="AE366" i="3" s="1"/>
  <c r="AG367" i="3"/>
  <c r="AE367" i="3" s="1"/>
  <c r="AG368" i="3"/>
  <c r="AE368" i="3" s="1"/>
  <c r="AG369" i="3"/>
  <c r="AE369" i="3" s="1"/>
  <c r="AG370" i="3"/>
  <c r="AE370" i="3" s="1"/>
  <c r="AG371" i="3"/>
  <c r="AE371" i="3" s="1"/>
  <c r="AG372" i="3"/>
  <c r="AE372" i="3" s="1"/>
  <c r="AG373" i="3"/>
  <c r="AE373" i="3" s="1"/>
  <c r="AG374" i="3"/>
  <c r="AE374" i="3" s="1"/>
  <c r="AG375" i="3"/>
  <c r="AE375" i="3" s="1"/>
  <c r="AG376" i="3"/>
  <c r="AE376" i="3" s="1"/>
  <c r="AG377" i="3"/>
  <c r="AE377" i="3" s="1"/>
  <c r="AG378" i="3"/>
  <c r="AE378" i="3" s="1"/>
  <c r="AG379" i="3"/>
  <c r="AE379" i="3" s="1"/>
  <c r="AG380" i="3"/>
  <c r="AE380" i="3" s="1"/>
  <c r="AG381" i="3"/>
  <c r="AE381" i="3" s="1"/>
  <c r="AG382" i="3"/>
  <c r="AE382" i="3" s="1"/>
  <c r="AG383" i="3"/>
  <c r="AE383" i="3" s="1"/>
  <c r="AG384" i="3"/>
  <c r="AE384" i="3" s="1"/>
  <c r="AG385" i="3"/>
  <c r="AE385" i="3" s="1"/>
  <c r="AG386" i="3"/>
  <c r="AE386" i="3" s="1"/>
  <c r="AG387" i="3"/>
  <c r="AE387" i="3" s="1"/>
  <c r="AG388" i="3"/>
  <c r="AE388" i="3" s="1"/>
  <c r="AG389" i="3"/>
  <c r="AE389" i="3" s="1"/>
  <c r="AG390" i="3"/>
  <c r="AE390" i="3" s="1"/>
  <c r="AG391" i="3"/>
  <c r="AE391" i="3" s="1"/>
  <c r="AG392" i="3"/>
  <c r="AE392" i="3" s="1"/>
  <c r="AG393" i="3"/>
  <c r="AE393" i="3" s="1"/>
  <c r="AG394" i="3"/>
  <c r="AE394" i="3" s="1"/>
  <c r="AG395" i="3"/>
  <c r="AE395" i="3" s="1"/>
  <c r="AG396" i="3"/>
  <c r="AE396" i="3" s="1"/>
  <c r="AG397" i="3"/>
  <c r="AE397" i="3" s="1"/>
  <c r="AG398" i="3"/>
  <c r="AE398" i="3" s="1"/>
  <c r="AG399" i="3"/>
  <c r="AE399" i="3" s="1"/>
  <c r="AG400" i="3"/>
  <c r="AE400" i="3" s="1"/>
  <c r="AG401" i="3"/>
  <c r="AE401" i="3" s="1"/>
  <c r="AG402" i="3"/>
  <c r="AE402" i="3" s="1"/>
  <c r="AG403" i="3"/>
  <c r="AE403" i="3" s="1"/>
  <c r="AG404" i="3"/>
  <c r="AE404" i="3" s="1"/>
  <c r="AG405" i="3"/>
  <c r="AE405" i="3" s="1"/>
  <c r="AG406" i="3"/>
  <c r="AE406" i="3" s="1"/>
  <c r="AG407" i="3"/>
  <c r="AE407" i="3" s="1"/>
  <c r="AG408" i="3"/>
  <c r="AE408" i="3" s="1"/>
  <c r="AG409" i="3"/>
  <c r="AE409" i="3" s="1"/>
  <c r="AG410" i="3"/>
  <c r="AE410" i="3" s="1"/>
  <c r="AG411" i="3"/>
  <c r="AE411" i="3" s="1"/>
  <c r="AG412" i="3"/>
  <c r="AE412" i="3" s="1"/>
  <c r="AG413" i="3"/>
  <c r="AE413" i="3" s="1"/>
  <c r="AG414" i="3"/>
  <c r="AE414" i="3" s="1"/>
  <c r="AG415" i="3"/>
  <c r="AE415" i="3" s="1"/>
  <c r="AG416" i="3"/>
  <c r="AE416" i="3" s="1"/>
  <c r="AG417" i="3"/>
  <c r="AE417" i="3" s="1"/>
  <c r="AG418" i="3"/>
  <c r="AE418" i="3" s="1"/>
  <c r="AG419" i="3"/>
  <c r="AE419" i="3" s="1"/>
  <c r="AG420" i="3"/>
  <c r="AE420" i="3" s="1"/>
  <c r="AG421" i="3"/>
  <c r="AE421" i="3" s="1"/>
  <c r="AG422" i="3"/>
  <c r="AE422" i="3" s="1"/>
  <c r="AG423" i="3"/>
  <c r="AE423" i="3" s="1"/>
  <c r="AG424" i="3"/>
  <c r="AE424" i="3" s="1"/>
  <c r="AG425" i="3"/>
  <c r="AE425" i="3" s="1"/>
  <c r="AG426" i="3"/>
  <c r="AE426" i="3" s="1"/>
  <c r="AG427" i="3"/>
  <c r="AE427" i="3" s="1"/>
  <c r="AG428" i="3"/>
  <c r="AE428" i="3" s="1"/>
  <c r="AG429" i="3"/>
  <c r="AE429" i="3" s="1"/>
  <c r="AG430" i="3"/>
  <c r="AE430" i="3" s="1"/>
  <c r="AG431" i="3"/>
  <c r="AE431" i="3" s="1"/>
  <c r="AG432" i="3"/>
  <c r="AE432" i="3" s="1"/>
  <c r="AG433" i="3"/>
  <c r="AE433" i="3" s="1"/>
  <c r="AG434" i="3"/>
  <c r="AE434" i="3" s="1"/>
  <c r="AG435" i="3"/>
  <c r="AE435" i="3" s="1"/>
  <c r="AG436" i="3"/>
  <c r="AE436" i="3" s="1"/>
  <c r="AG437" i="3"/>
  <c r="AE437" i="3" s="1"/>
  <c r="AG438" i="3"/>
  <c r="AE438" i="3" s="1"/>
  <c r="AG439" i="3"/>
  <c r="AE439" i="3" s="1"/>
  <c r="AG440" i="3"/>
  <c r="AE440" i="3" s="1"/>
  <c r="AG441" i="3"/>
  <c r="AE441" i="3" s="1"/>
  <c r="AG442" i="3"/>
  <c r="AE442" i="3" s="1"/>
  <c r="AG443" i="3"/>
  <c r="AE443" i="3" s="1"/>
  <c r="AG444" i="3"/>
  <c r="AE444" i="3" s="1"/>
  <c r="AG445" i="3"/>
  <c r="AE445" i="3" s="1"/>
  <c r="AG446" i="3"/>
  <c r="AE446" i="3" s="1"/>
  <c r="AG447" i="3"/>
  <c r="AE447" i="3" s="1"/>
  <c r="AG448" i="3"/>
  <c r="AE448" i="3" s="1"/>
  <c r="AG449" i="3"/>
  <c r="AE449" i="3" s="1"/>
  <c r="AG450" i="3"/>
  <c r="AE450" i="3" s="1"/>
  <c r="AG451" i="3"/>
  <c r="AE451" i="3" s="1"/>
  <c r="AG452" i="3"/>
  <c r="AE452" i="3" s="1"/>
  <c r="AG453" i="3"/>
  <c r="AE453" i="3" s="1"/>
  <c r="AG454" i="3"/>
  <c r="AE454" i="3" s="1"/>
  <c r="AG455" i="3"/>
  <c r="AE455" i="3" s="1"/>
  <c r="AG456" i="3"/>
  <c r="AE456" i="3" s="1"/>
  <c r="AG457" i="3"/>
  <c r="AE457" i="3" s="1"/>
  <c r="AG458" i="3"/>
  <c r="AE458" i="3" s="1"/>
  <c r="AG459" i="3"/>
  <c r="AE459" i="3" s="1"/>
  <c r="AG460" i="3"/>
  <c r="AE460" i="3" s="1"/>
  <c r="AG461" i="3"/>
  <c r="AE461" i="3" s="1"/>
  <c r="AG462" i="3"/>
  <c r="AE462" i="3" s="1"/>
  <c r="AG463" i="3"/>
  <c r="AE463" i="3" s="1"/>
  <c r="AG464" i="3"/>
  <c r="AE464" i="3" s="1"/>
  <c r="AG465" i="3"/>
  <c r="AE465" i="3" s="1"/>
  <c r="AG466" i="3"/>
  <c r="AE466" i="3" s="1"/>
  <c r="AG467" i="3"/>
  <c r="AE467" i="3" s="1"/>
  <c r="AG468" i="3"/>
  <c r="AE468" i="3" s="1"/>
  <c r="AG469" i="3"/>
  <c r="AE469" i="3" s="1"/>
  <c r="AG470" i="3"/>
  <c r="AE470" i="3" s="1"/>
  <c r="AG471" i="3"/>
  <c r="AE471" i="3" s="1"/>
  <c r="AG472" i="3"/>
  <c r="AE472" i="3" s="1"/>
  <c r="AG473" i="3"/>
  <c r="AE473" i="3" s="1"/>
</calcChain>
</file>

<file path=xl/sharedStrings.xml><?xml version="1.0" encoding="utf-8"?>
<sst xmlns="http://schemas.openxmlformats.org/spreadsheetml/2006/main" count="3638" uniqueCount="1423">
  <si>
    <t>Name</t>
  </si>
  <si>
    <t>City</t>
  </si>
  <si>
    <t>PWSID</t>
  </si>
  <si>
    <t>Length of Mains (miles)</t>
  </si>
  <si>
    <t>Number of Service Connections</t>
  </si>
  <si>
    <t>Total Annual Cost of Operating Water System</t>
  </si>
  <si>
    <t>Customer Retail Unit Cost ($/1000 gallons)</t>
  </si>
  <si>
    <t>Variable Production Cost</t>
  </si>
  <si>
    <t>Annual Cost of Apparent Losses</t>
  </si>
  <si>
    <t>Annual Cost of Real Losses</t>
  </si>
  <si>
    <t>Value Applied to Real Losses</t>
  </si>
  <si>
    <t>Non-Revenue Water as % by Volume of Water Supplied</t>
  </si>
  <si>
    <t>Non-Revenue Water as % by Cost of Operating System</t>
  </si>
  <si>
    <t>Apparent Losses Per Service Connection Per Day</t>
  </si>
  <si>
    <t>Real Losses Per Service Connection Per Day</t>
  </si>
  <si>
    <t>Real Losses Per Length of Main Per Day</t>
  </si>
  <si>
    <t>Infrastructure Leak Index (ILI)</t>
  </si>
  <si>
    <t>Water Audit Daily Validity Score</t>
  </si>
  <si>
    <t>Priority Area #1</t>
  </si>
  <si>
    <t>Priority Area #2</t>
  </si>
  <si>
    <t>Priority Area #3</t>
  </si>
  <si>
    <t>Aberdeen-Pate Water Co.</t>
  </si>
  <si>
    <t>VPC</t>
  </si>
  <si>
    <t>Volume from own sources</t>
  </si>
  <si>
    <t>Customer metering inaccuracies</t>
  </si>
  <si>
    <t>Billed metered</t>
  </si>
  <si>
    <t>Advance Water Works</t>
  </si>
  <si>
    <t xml:space="preserve">Advance </t>
  </si>
  <si>
    <t>See limits in definition</t>
  </si>
  <si>
    <t>Akron Water Department</t>
  </si>
  <si>
    <t>Akron</t>
  </si>
  <si>
    <t>Billed unmetered</t>
  </si>
  <si>
    <t>CRUC</t>
  </si>
  <si>
    <t>Unauthorized consumption</t>
  </si>
  <si>
    <t>Alfordsville Water Utility</t>
  </si>
  <si>
    <t xml:space="preserve">Alfordsville </t>
  </si>
  <si>
    <t>Water imported</t>
  </si>
  <si>
    <t>Total annual cost of operating water system</t>
  </si>
  <si>
    <t>Anderson Twp Regional Sewer District</t>
  </si>
  <si>
    <t>Milroy</t>
  </si>
  <si>
    <t>Variable production cost (applied to Real Losses)</t>
  </si>
  <si>
    <t>And-Tro Water Authority</t>
  </si>
  <si>
    <t>Tell City</t>
  </si>
  <si>
    <t>Systematic data handling errors</t>
  </si>
  <si>
    <t>Angola Water Utility</t>
  </si>
  <si>
    <t>Customer retail unit cost (applied to Apparent Losses)</t>
  </si>
  <si>
    <t>Aqua Indiana</t>
  </si>
  <si>
    <t>Valparaiso</t>
  </si>
  <si>
    <t>Arcadia Water Department</t>
  </si>
  <si>
    <t>Ashley Water Dept</t>
  </si>
  <si>
    <t>Ashley</t>
  </si>
  <si>
    <t>Attica Water Utility</t>
  </si>
  <si>
    <t>Attica</t>
  </si>
  <si>
    <t>Aurora Utilities</t>
  </si>
  <si>
    <t>Aurora</t>
  </si>
  <si>
    <t>Unbilled metered</t>
  </si>
  <si>
    <t>B&amp;B Water Project, Inc</t>
  </si>
  <si>
    <t>Bloomington</t>
  </si>
  <si>
    <t>Bargersville Water Department</t>
  </si>
  <si>
    <t>Bargersville</t>
  </si>
  <si>
    <t>Batesville Water &amp; Gas Utility</t>
  </si>
  <si>
    <t>Batesville</t>
  </si>
  <si>
    <t xml:space="preserve">Battle Ground Conservancy District </t>
  </si>
  <si>
    <t>Battle Ground</t>
  </si>
  <si>
    <t>BBP Water Corporation</t>
  </si>
  <si>
    <t>Spencer</t>
  </si>
  <si>
    <t>Water exported</t>
  </si>
  <si>
    <t>Berne Water</t>
  </si>
  <si>
    <t>Berne</t>
  </si>
  <si>
    <t>Bicknell Water Utility</t>
  </si>
  <si>
    <t>Bicknell</t>
  </si>
  <si>
    <t>Big Walnut Water Company</t>
  </si>
  <si>
    <t>Greencastle</t>
  </si>
  <si>
    <t>Birdseye Water and Sewer</t>
  </si>
  <si>
    <t xml:space="preserve">Birdseye </t>
  </si>
  <si>
    <t>Bluffton Water Department</t>
  </si>
  <si>
    <t>Boonville Water Utility</t>
  </si>
  <si>
    <t>Boonville</t>
  </si>
  <si>
    <t>Borden Tri-County Regional Water District</t>
  </si>
  <si>
    <t>Borden</t>
  </si>
  <si>
    <t>Brazil Water Works</t>
  </si>
  <si>
    <t>Brazil</t>
  </si>
  <si>
    <t>Bristol Water</t>
  </si>
  <si>
    <t>Bristol</t>
  </si>
  <si>
    <t>Brook Water Utilitly</t>
  </si>
  <si>
    <t>Brook</t>
  </si>
  <si>
    <t>Brookston</t>
  </si>
  <si>
    <t>Brookton</t>
  </si>
  <si>
    <t>Brookville Water Works</t>
  </si>
  <si>
    <t>Brown County Water Utility</t>
  </si>
  <si>
    <t>Morgantown</t>
  </si>
  <si>
    <t>Brownsburg Water Works</t>
  </si>
  <si>
    <t>Bruceville Water Utility</t>
  </si>
  <si>
    <t>Bunker Hill Water Utility</t>
  </si>
  <si>
    <t>Burnt Pines Water</t>
  </si>
  <si>
    <t xml:space="preserve">North Vernon </t>
  </si>
  <si>
    <t>Cambridge City Water Utility</t>
  </si>
  <si>
    <t>Cambridge City</t>
  </si>
  <si>
    <t>Canaan Utilities</t>
  </si>
  <si>
    <t>Canaan</t>
  </si>
  <si>
    <t>Cannelton Utilities</t>
  </si>
  <si>
    <t xml:space="preserve">Cannelton </t>
  </si>
  <si>
    <t>Carbon Water Works</t>
  </si>
  <si>
    <t>Carbon</t>
  </si>
  <si>
    <t>Carlisle Municipal Water</t>
  </si>
  <si>
    <t>Carlisle</t>
  </si>
  <si>
    <t>Carmel Clay Water</t>
  </si>
  <si>
    <t xml:space="preserve">Carmel </t>
  </si>
  <si>
    <t>Cataract Lake Water Corporation</t>
  </si>
  <si>
    <t>Cloverdale</t>
  </si>
  <si>
    <t>Cedar Lake Municipal Water Utility</t>
  </si>
  <si>
    <t>Cedar Lake</t>
  </si>
  <si>
    <t>Center Point Water Works</t>
  </si>
  <si>
    <t>Center Point</t>
  </si>
  <si>
    <t>Chandler</t>
  </si>
  <si>
    <t>Chesterfield Water Department</t>
  </si>
  <si>
    <t>Chrisney Water Works</t>
  </si>
  <si>
    <t>Churubusco Water Department</t>
  </si>
  <si>
    <t>Cicero Water Department</t>
  </si>
  <si>
    <t>Citizens Water Indianapolis</t>
  </si>
  <si>
    <t>Citizens Water of Westfield, LLC</t>
  </si>
  <si>
    <t>Westfield</t>
  </si>
  <si>
    <t>Anderson</t>
  </si>
  <si>
    <t>City of Bloomington Utilities</t>
  </si>
  <si>
    <t>Butler</t>
  </si>
  <si>
    <t>Carmel</t>
  </si>
  <si>
    <t>Delphi</t>
  </si>
  <si>
    <t>Greendale</t>
  </si>
  <si>
    <t>Huntingburg</t>
  </si>
  <si>
    <t>City of Kendallville Water Department</t>
  </si>
  <si>
    <t>Kendallville</t>
  </si>
  <si>
    <t>City of La Porte Water Department</t>
  </si>
  <si>
    <t>La Porte</t>
  </si>
  <si>
    <t>City of Lawrence Utilities</t>
  </si>
  <si>
    <t>Lawrence</t>
  </si>
  <si>
    <t>City of Ligonier</t>
  </si>
  <si>
    <t>Ligonier</t>
  </si>
  <si>
    <t>City of Madison Water</t>
  </si>
  <si>
    <t>Madison</t>
  </si>
  <si>
    <t>City of Mitchell Utilities</t>
  </si>
  <si>
    <t>Monticello Water Works</t>
  </si>
  <si>
    <t>City of Montpelier Water Department</t>
  </si>
  <si>
    <t>Montpelier</t>
  </si>
  <si>
    <t>City of Nappanee</t>
  </si>
  <si>
    <t>City of New Haven</t>
  </si>
  <si>
    <t>Plymouth</t>
  </si>
  <si>
    <t xml:space="preserve">City of Rensselaer Water Department </t>
  </si>
  <si>
    <t xml:space="preserve">Rensselaer </t>
  </si>
  <si>
    <t>City of Woodburn</t>
  </si>
  <si>
    <t>Claypool Water Works</t>
  </si>
  <si>
    <t>Claypool</t>
  </si>
  <si>
    <t>Clinton Township Water</t>
  </si>
  <si>
    <t>Clinton</t>
  </si>
  <si>
    <t>Clinton Water Utility</t>
  </si>
  <si>
    <t>Columbia City Water Dept.</t>
  </si>
  <si>
    <t>Columbia City</t>
  </si>
  <si>
    <t>Columbus City Utilities</t>
  </si>
  <si>
    <t>Columbus</t>
  </si>
  <si>
    <t>Merrillville</t>
  </si>
  <si>
    <t>Demotte</t>
  </si>
  <si>
    <t>Community Utilities of Indiana Inc. (Twin Lakes)</t>
  </si>
  <si>
    <t>Crown Point</t>
  </si>
  <si>
    <t>Connersville</t>
  </si>
  <si>
    <t>Converse Water Supply</t>
  </si>
  <si>
    <t>Converse</t>
  </si>
  <si>
    <t>Cordry-Sweetwater Conservancy District</t>
  </si>
  <si>
    <t>Nineveh</t>
  </si>
  <si>
    <t>Corydon Water Works</t>
  </si>
  <si>
    <t>Crawford County Water Co. Inc.</t>
  </si>
  <si>
    <t xml:space="preserve">Marengo </t>
  </si>
  <si>
    <t>Cromwell Water Works</t>
  </si>
  <si>
    <t>Cromwell</t>
  </si>
  <si>
    <t>Crown Point Public Works</t>
  </si>
  <si>
    <t>Cynthiana Water Works</t>
  </si>
  <si>
    <t>Danville Water Department</t>
  </si>
  <si>
    <t>Danville</t>
  </si>
  <si>
    <t>Darlington Water</t>
  </si>
  <si>
    <t>Darlington</t>
  </si>
  <si>
    <t>Daviess County Rural Water Sys, Inc.</t>
  </si>
  <si>
    <t>Washington</t>
  </si>
  <si>
    <t>Dayton Water</t>
  </si>
  <si>
    <t>Dayton</t>
  </si>
  <si>
    <t>Decatur County Rural Water</t>
  </si>
  <si>
    <t>Greensburg</t>
  </si>
  <si>
    <t>Dubois Water Utilities, Inc.</t>
  </si>
  <si>
    <t>Dubois</t>
  </si>
  <si>
    <t>Duff Water Corporation</t>
  </si>
  <si>
    <t>Dugger Utilities</t>
  </si>
  <si>
    <t>Dugger</t>
  </si>
  <si>
    <t>Dupont Water Inc.</t>
  </si>
  <si>
    <t>Dupont</t>
  </si>
  <si>
    <t>East Fork Water Inc.</t>
  </si>
  <si>
    <t>Shoals</t>
  </si>
  <si>
    <t>East Lawrence Water Authority</t>
  </si>
  <si>
    <t>Bedford</t>
  </si>
  <si>
    <t>East Monroe Water Corp</t>
  </si>
  <si>
    <t>East Washington Rural Water Corp</t>
  </si>
  <si>
    <t>Salem</t>
  </si>
  <si>
    <t>Eastern Bartholomew Water Corporation</t>
  </si>
  <si>
    <t>Taylorsville</t>
  </si>
  <si>
    <t>Eastern Heights Utilities</t>
  </si>
  <si>
    <t>Eaton Water Works</t>
  </si>
  <si>
    <t>Eaton</t>
  </si>
  <si>
    <t>Edgewood Water Department</t>
  </si>
  <si>
    <t>Edgewood</t>
  </si>
  <si>
    <t>Edinburgh Water Utility</t>
  </si>
  <si>
    <t>Edwardsville Water Corp.</t>
  </si>
  <si>
    <t>Elberfeld Water Department</t>
  </si>
  <si>
    <t>Elkhart Public Works</t>
  </si>
  <si>
    <t>Elkhart</t>
  </si>
  <si>
    <t>Ellis Water Co.</t>
  </si>
  <si>
    <t>Linton</t>
  </si>
  <si>
    <t>Elwood Water Utility</t>
  </si>
  <si>
    <t>Elwood</t>
  </si>
  <si>
    <t>Evansville Water and Sewer Utility</t>
  </si>
  <si>
    <t>Evansville</t>
  </si>
  <si>
    <t>Everton Water Corporation</t>
  </si>
  <si>
    <t>Everton</t>
  </si>
  <si>
    <t>Fairmount Water Works</t>
  </si>
  <si>
    <t>Fairview Park Water Utility</t>
  </si>
  <si>
    <t>Fairview Park</t>
  </si>
  <si>
    <t>Farmland Municipal Water Works</t>
  </si>
  <si>
    <t>Farmland</t>
  </si>
  <si>
    <t>Fawn River Crossing</t>
  </si>
  <si>
    <t>Lagrange</t>
  </si>
  <si>
    <t>Fayette Township Water</t>
  </si>
  <si>
    <t>New Goshen</t>
  </si>
  <si>
    <t xml:space="preserve">Ferdinand Water </t>
  </si>
  <si>
    <t>Finch Newton Water, Inc.</t>
  </si>
  <si>
    <t>Chrisney</t>
  </si>
  <si>
    <t>Flora Water Utilitiy</t>
  </si>
  <si>
    <t>Floyds Knobs</t>
  </si>
  <si>
    <t>Fort Wayne City Utilities</t>
  </si>
  <si>
    <t>Fort Wayne</t>
  </si>
  <si>
    <t>Fortville Water Works</t>
  </si>
  <si>
    <t>Fortville</t>
  </si>
  <si>
    <t>Fountain City Water Works</t>
  </si>
  <si>
    <t>Fountain City</t>
  </si>
  <si>
    <t>Francesville Utilities</t>
  </si>
  <si>
    <t>Francisco Water Department</t>
  </si>
  <si>
    <t>Francisco</t>
  </si>
  <si>
    <t>Frankfort Water Works</t>
  </si>
  <si>
    <t>Frankfort</t>
  </si>
  <si>
    <t>Franklin County Water</t>
  </si>
  <si>
    <t>Brookville</t>
  </si>
  <si>
    <t>Frankton Water Utility</t>
  </si>
  <si>
    <t>Frankton</t>
  </si>
  <si>
    <t>Freelandville</t>
  </si>
  <si>
    <t>Fremont Water Department</t>
  </si>
  <si>
    <t>Fremont</t>
  </si>
  <si>
    <t>Garrett Water Utility</t>
  </si>
  <si>
    <t>Garrett</t>
  </si>
  <si>
    <t>Gas City Water</t>
  </si>
  <si>
    <t>Gas City</t>
  </si>
  <si>
    <t>Gaston Water Works</t>
  </si>
  <si>
    <t>Geneva Water Works</t>
  </si>
  <si>
    <t>Geneva</t>
  </si>
  <si>
    <t>Gentryville Water</t>
  </si>
  <si>
    <t>Gentryville</t>
  </si>
  <si>
    <t>Gibson Water, Inc.</t>
  </si>
  <si>
    <t>Haubstadt</t>
  </si>
  <si>
    <t>Goodland</t>
  </si>
  <si>
    <t>Goshen Water Department</t>
  </si>
  <si>
    <t>Goshen</t>
  </si>
  <si>
    <t>Gosport Municipal Utility</t>
  </si>
  <si>
    <t>Gosport</t>
  </si>
  <si>
    <t>Greencastle Utility</t>
  </si>
  <si>
    <t>Greenfield Water Utility</t>
  </si>
  <si>
    <t>Greenfield</t>
  </si>
  <si>
    <t>Greensburg Water Works</t>
  </si>
  <si>
    <t>Greenville Water Utility</t>
  </si>
  <si>
    <t>Hamilton Water Utility</t>
  </si>
  <si>
    <t>Hamilton</t>
  </si>
  <si>
    <t>Hamlet Water Works</t>
  </si>
  <si>
    <t>Hanover Water Department</t>
  </si>
  <si>
    <t>Hanover</t>
  </si>
  <si>
    <t>Hartford City</t>
  </si>
  <si>
    <t>Haubstadt Water Department</t>
  </si>
  <si>
    <t>Hazelton Water Department</t>
  </si>
  <si>
    <t>Hazelton</t>
  </si>
  <si>
    <t>Hebron Water Department</t>
  </si>
  <si>
    <t>Hebron</t>
  </si>
  <si>
    <t>Highland Water Works</t>
  </si>
  <si>
    <t>Hill Water Corporation</t>
  </si>
  <si>
    <t>Mooresville</t>
  </si>
  <si>
    <t>Holland Water</t>
  </si>
  <si>
    <t>Holland</t>
  </si>
  <si>
    <t>Holton Community Water Corporation</t>
  </si>
  <si>
    <t>Holton</t>
  </si>
  <si>
    <t>Milan</t>
  </si>
  <si>
    <t>Hudson</t>
  </si>
  <si>
    <t>Huntertown</t>
  </si>
  <si>
    <t>Huntington Water</t>
  </si>
  <si>
    <t>Huntington</t>
  </si>
  <si>
    <t>Hymera Water Works</t>
  </si>
  <si>
    <t>Hymera</t>
  </si>
  <si>
    <t>Crawfordsville</t>
  </si>
  <si>
    <t>Johnson County</t>
  </si>
  <si>
    <t>Kokomo</t>
  </si>
  <si>
    <t>Muncie</t>
  </si>
  <si>
    <t>Newburgh</t>
  </si>
  <si>
    <t>Noblesville</t>
  </si>
  <si>
    <t>Gary</t>
  </si>
  <si>
    <t>Richmond</t>
  </si>
  <si>
    <t>Seymour</t>
  </si>
  <si>
    <t>Shelbyville</t>
  </si>
  <si>
    <t>Somerset</t>
  </si>
  <si>
    <t>Southern</t>
  </si>
  <si>
    <t>Sullivan</t>
  </si>
  <si>
    <t>Summitville</t>
  </si>
  <si>
    <t>Terre Haute</t>
  </si>
  <si>
    <t>Wabash</t>
  </si>
  <si>
    <t>Warsaw</t>
  </si>
  <si>
    <t>Waveland</t>
  </si>
  <si>
    <t>West Lafayette</t>
  </si>
  <si>
    <t>Winchester</t>
  </si>
  <si>
    <t>Indiana Gateway Industrial Park Water Utility</t>
  </si>
  <si>
    <t>Ireland Utilities Inc.</t>
  </si>
  <si>
    <t>Ireland</t>
  </si>
  <si>
    <t>Jackson County Water Utility</t>
  </si>
  <si>
    <t>Brownstown</t>
  </si>
  <si>
    <t>Jasonville Water Department</t>
  </si>
  <si>
    <t>Jasonville</t>
  </si>
  <si>
    <t>Jasper Municipal Water Utility</t>
  </si>
  <si>
    <t>Jasper</t>
  </si>
  <si>
    <t>North Vernon</t>
  </si>
  <si>
    <t>Jennings Water Inc.</t>
  </si>
  <si>
    <t>Jonesboro Water Utility</t>
  </si>
  <si>
    <t>Kentland</t>
  </si>
  <si>
    <t>Kewanna Water Works</t>
  </si>
  <si>
    <t>Kingbury Utility Corporation</t>
  </si>
  <si>
    <t>Kingsford Heights Water</t>
  </si>
  <si>
    <t>Kingsford Heights</t>
  </si>
  <si>
    <t>Knightstown Water Utility</t>
  </si>
  <si>
    <t>Knightsville Water Works</t>
  </si>
  <si>
    <t>Knightsville</t>
  </si>
  <si>
    <t>Knox</t>
  </si>
  <si>
    <t>Knox County Water, Inc.</t>
  </si>
  <si>
    <t>Vincennes</t>
  </si>
  <si>
    <t>Kouts Water Works</t>
  </si>
  <si>
    <t>Kouts</t>
  </si>
  <si>
    <t xml:space="preserve">L and M Regional Water </t>
  </si>
  <si>
    <t xml:space="preserve">Losantville </t>
  </si>
  <si>
    <t>L-A-C Utilities</t>
  </si>
  <si>
    <t>Lacrosse Water Utility</t>
  </si>
  <si>
    <t>Ladoga Water Works</t>
  </si>
  <si>
    <t>Ladoga</t>
  </si>
  <si>
    <t>Lafayette Water Works</t>
  </si>
  <si>
    <t xml:space="preserve">Lafayette </t>
  </si>
  <si>
    <t>LaFontaine Water Company</t>
  </si>
  <si>
    <t>LaGrange Water Works</t>
  </si>
  <si>
    <t>Lagro Water Utility</t>
  </si>
  <si>
    <t>Lagro</t>
  </si>
  <si>
    <t>Lake Santee Regional Waste and Water District</t>
  </si>
  <si>
    <t>Lawrenceburg Municipal Utilities</t>
  </si>
  <si>
    <t>Lawrenceburg</t>
  </si>
  <si>
    <t>Leavenworth Water</t>
  </si>
  <si>
    <t>Leavenworth</t>
  </si>
  <si>
    <t>Lebanon Utilities</t>
  </si>
  <si>
    <t>Lebanon</t>
  </si>
  <si>
    <t>Linton Municipal Water</t>
  </si>
  <si>
    <t>LMS Conservancy District</t>
  </si>
  <si>
    <t>Logansport Municipal Utilities</t>
  </si>
  <si>
    <t>Logansport</t>
  </si>
  <si>
    <t>Loogootee Water Works</t>
  </si>
  <si>
    <t>Loogootee</t>
  </si>
  <si>
    <t>Lowell Water Department</t>
  </si>
  <si>
    <t>Lowell</t>
  </si>
  <si>
    <t>Lyons Water Utility</t>
  </si>
  <si>
    <t>Lyons</t>
  </si>
  <si>
    <t>Mapleturn Utilities</t>
  </si>
  <si>
    <t xml:space="preserve">Martinsville </t>
  </si>
  <si>
    <t>Marion Utilities</t>
  </si>
  <si>
    <t>Marion</t>
  </si>
  <si>
    <t>Markle Water Utility</t>
  </si>
  <si>
    <t>Markle</t>
  </si>
  <si>
    <t>Marshall Water Works</t>
  </si>
  <si>
    <t>Marshall</t>
  </si>
  <si>
    <t>Martinsville Water Utility</t>
  </si>
  <si>
    <t>Marysville Otisco Nabb Water Corp</t>
  </si>
  <si>
    <t>Marysville, Otisco, and Nabb</t>
  </si>
  <si>
    <t>Maysville RWSD</t>
  </si>
  <si>
    <t>Medora Water Department</t>
  </si>
  <si>
    <t>Michigan City Water Works</t>
  </si>
  <si>
    <t>Michigan City</t>
  </si>
  <si>
    <t>Middlebury Water Department</t>
  </si>
  <si>
    <t>Middlebury</t>
  </si>
  <si>
    <t>Middletown Water</t>
  </si>
  <si>
    <t>Middletown</t>
  </si>
  <si>
    <t>Milton Water Works</t>
  </si>
  <si>
    <t>Milton</t>
  </si>
  <si>
    <t>Mishawaka Water</t>
  </si>
  <si>
    <t>Mishawaka</t>
  </si>
  <si>
    <t>Monon Water Works</t>
  </si>
  <si>
    <t>Monon</t>
  </si>
  <si>
    <t>Monroe City Water</t>
  </si>
  <si>
    <t>Monroe City</t>
  </si>
  <si>
    <t>Montezuma Municipal Utilities</t>
  </si>
  <si>
    <t>Montezuma</t>
  </si>
  <si>
    <t>Montgomery Water Department</t>
  </si>
  <si>
    <t>Montgomery</t>
  </si>
  <si>
    <t>Morgan County Rural Water</t>
  </si>
  <si>
    <t>Martinsville</t>
  </si>
  <si>
    <t>Morgantown Water Utility</t>
  </si>
  <si>
    <t>Morristown Water Department</t>
  </si>
  <si>
    <t>Morristown</t>
  </si>
  <si>
    <t>Mount Summit Water Utility</t>
  </si>
  <si>
    <t>Mount Vernon Water Works</t>
  </si>
  <si>
    <t>Mt. Vernon</t>
  </si>
  <si>
    <t>Mulberry Water Works</t>
  </si>
  <si>
    <t>Napoleon Community Rural Water Corporation</t>
  </si>
  <si>
    <t>Napoleon</t>
  </si>
  <si>
    <t>Nashville Water</t>
  </si>
  <si>
    <t>Nashville</t>
  </si>
  <si>
    <t>New Carlisle Water Works</t>
  </si>
  <si>
    <t>New Carlisle</t>
  </si>
  <si>
    <t xml:space="preserve">New Castle Water </t>
  </si>
  <si>
    <t>New Castle</t>
  </si>
  <si>
    <t>New Pekin Municipal Utilities</t>
  </si>
  <si>
    <t>Pekin</t>
  </si>
  <si>
    <t>New Richmond Water</t>
  </si>
  <si>
    <t>Newport Chemical Depot Reuse Authority</t>
  </si>
  <si>
    <t>Hillsdale</t>
  </si>
  <si>
    <t>Newport Water Utility</t>
  </si>
  <si>
    <t>NineStar Connect - Gem Water</t>
  </si>
  <si>
    <t>NineStar Connect - Sugar Creek Utilities</t>
  </si>
  <si>
    <t>North Dearborn Water Corporation</t>
  </si>
  <si>
    <t>West Harrison</t>
  </si>
  <si>
    <t xml:space="preserve">North Judson Water Works </t>
  </si>
  <si>
    <t>North Lawrence Water Authority</t>
  </si>
  <si>
    <t>North Manchester</t>
  </si>
  <si>
    <t>North Salem Water Corp.</t>
  </si>
  <si>
    <t>North Salem</t>
  </si>
  <si>
    <t>North Vernon Water</t>
  </si>
  <si>
    <t>Northwest Jasper Regional Water District</t>
  </si>
  <si>
    <t xml:space="preserve">Oolitic </t>
  </si>
  <si>
    <t>Orestes Water Works</t>
  </si>
  <si>
    <t>Osgood Water Utility</t>
  </si>
  <si>
    <t>Osgood</t>
  </si>
  <si>
    <t>Otterbein</t>
  </si>
  <si>
    <t>Otwell Water Corporation</t>
  </si>
  <si>
    <t>Otwell</t>
  </si>
  <si>
    <t>Owensville Water Works</t>
  </si>
  <si>
    <t>Owensville</t>
  </si>
  <si>
    <t>Oxford Utilities</t>
  </si>
  <si>
    <t>Oxford</t>
  </si>
  <si>
    <t>Paoli Water Department</t>
  </si>
  <si>
    <t>Yorktown</t>
  </si>
  <si>
    <t>Parker City Municipal Utilities</t>
  </si>
  <si>
    <t>Parker City</t>
  </si>
  <si>
    <t>Patoka Lake Regional Water and Sewer District</t>
  </si>
  <si>
    <t>Patoka Water Department</t>
  </si>
  <si>
    <t>Patoka</t>
  </si>
  <si>
    <t>Paxton Water Corporation</t>
  </si>
  <si>
    <t>Pendleton Water Company</t>
  </si>
  <si>
    <t>Peru Utilities Grissom</t>
  </si>
  <si>
    <t>Peru</t>
  </si>
  <si>
    <t>Peru Water</t>
  </si>
  <si>
    <t>Petersburg Water Works</t>
  </si>
  <si>
    <t>Petersburg</t>
  </si>
  <si>
    <t>Pierceton</t>
  </si>
  <si>
    <t>Oakland City</t>
  </si>
  <si>
    <t>Pittsboro Water Company</t>
  </si>
  <si>
    <t>Pleasantview Utilities, Inc.</t>
  </si>
  <si>
    <t>Portland Municipal Water</t>
  </si>
  <si>
    <t>Portland</t>
  </si>
  <si>
    <t>Princeton Water Department</t>
  </si>
  <si>
    <t>Ramsey Water Company</t>
  </si>
  <si>
    <t>Ramsey</t>
  </si>
  <si>
    <t>Redkey Water Plant</t>
  </si>
  <si>
    <t>Redkey</t>
  </si>
  <si>
    <t>Reelsville Water Authority</t>
  </si>
  <si>
    <t>Reelsville</t>
  </si>
  <si>
    <t>Remington</t>
  </si>
  <si>
    <t>Reo</t>
  </si>
  <si>
    <t>Reynolds</t>
  </si>
  <si>
    <t>RHS Water Corporation</t>
  </si>
  <si>
    <t>Ridgeville Water Department</t>
  </si>
  <si>
    <t>Rising Sun</t>
  </si>
  <si>
    <t>Rising Sun Municipal Utilities</t>
  </si>
  <si>
    <t>Roachdale Water Works</t>
  </si>
  <si>
    <t>Roachdale</t>
  </si>
  <si>
    <t>Roann Water Works</t>
  </si>
  <si>
    <t>Roanoke Water Works</t>
  </si>
  <si>
    <t>Roanoke</t>
  </si>
  <si>
    <t>Rochester Water Department</t>
  </si>
  <si>
    <t>Rochester</t>
  </si>
  <si>
    <t>Rockville Utilities</t>
  </si>
  <si>
    <t>Rosedale Water Works</t>
  </si>
  <si>
    <t>Rosedale</t>
  </si>
  <si>
    <t>Rossville</t>
  </si>
  <si>
    <t>Royal Center Water</t>
  </si>
  <si>
    <t>Royal Center</t>
  </si>
  <si>
    <t>Rural Membership Water Corporation</t>
  </si>
  <si>
    <t>Rushville Utilities</t>
  </si>
  <si>
    <t>Rushville</t>
  </si>
  <si>
    <t>Rykers Ridge Water Company</t>
  </si>
  <si>
    <t>Salem Water Works</t>
  </si>
  <si>
    <t>Sandborn Water Utility</t>
  </si>
  <si>
    <t>Sandborn</t>
  </si>
  <si>
    <t xml:space="preserve">Santa Claus Utilities </t>
  </si>
  <si>
    <t>Scottsburg Department of Waterworks</t>
  </si>
  <si>
    <t>Sellersburg Water Department</t>
  </si>
  <si>
    <t>Sellersburg</t>
  </si>
  <si>
    <t>Shelburn Water</t>
  </si>
  <si>
    <t>Shelburn</t>
  </si>
  <si>
    <t>Shipshewana Water Works</t>
  </si>
  <si>
    <t>Shipshewana</t>
  </si>
  <si>
    <t>Silver Creek Water Corporation</t>
  </si>
  <si>
    <t>South Bend Water Works</t>
  </si>
  <si>
    <t>South Bend</t>
  </si>
  <si>
    <t>South Coast Conservancy District</t>
  </si>
  <si>
    <t>Wheeler</t>
  </si>
  <si>
    <t>South Harrison Water Corp</t>
  </si>
  <si>
    <t>Corydon</t>
  </si>
  <si>
    <t>Sourthern Madison County</t>
  </si>
  <si>
    <t>Southern Monroe Water Authority</t>
  </si>
  <si>
    <t>Speedway Water Works</t>
  </si>
  <si>
    <t>Speedway</t>
  </si>
  <si>
    <t>Spiceland Municipal Water Utility</t>
  </si>
  <si>
    <t>Springs Valley Regional Water District</t>
  </si>
  <si>
    <t>French Lick/ West Baden</t>
  </si>
  <si>
    <t>Spurgeon Water Corp.</t>
  </si>
  <si>
    <t>Spurgeon</t>
  </si>
  <si>
    <t>St. Anthony Water Utilities</t>
  </si>
  <si>
    <t>St. Anthony</t>
  </si>
  <si>
    <t>St. Henry Water Corporation</t>
  </si>
  <si>
    <t>Ferdinand</t>
  </si>
  <si>
    <t>St. Meinrad Utilities, Inc.</t>
  </si>
  <si>
    <t>St. Meinrad</t>
  </si>
  <si>
    <t>St. Paul Minicipal Water</t>
  </si>
  <si>
    <t>St. Paul</t>
  </si>
  <si>
    <t>Staunton</t>
  </si>
  <si>
    <t>Staunton Water Works</t>
  </si>
  <si>
    <t>Stucker Fork Conservancy District</t>
  </si>
  <si>
    <t>Austin</t>
  </si>
  <si>
    <t>Sullivan-Vigo Rural Water Corp.</t>
  </si>
  <si>
    <t>Swayzee Water Utility</t>
  </si>
  <si>
    <t>Switz City Waterworks</t>
  </si>
  <si>
    <t>Switz City</t>
  </si>
  <si>
    <t xml:space="preserve">Syracuse Water Company </t>
  </si>
  <si>
    <t>Tell City Water Department</t>
  </si>
  <si>
    <t xml:space="preserve">Tennyson Water </t>
  </si>
  <si>
    <t>Tennyson</t>
  </si>
  <si>
    <t>Thorntown</t>
  </si>
  <si>
    <t>Tipton Utility Service Board</t>
  </si>
  <si>
    <t>Tipton</t>
  </si>
  <si>
    <t>Town of Ambia</t>
  </si>
  <si>
    <t>Town of Andrews</t>
  </si>
  <si>
    <t>Andrews</t>
  </si>
  <si>
    <t>Town of Atlanta</t>
  </si>
  <si>
    <t>Atlanta</t>
  </si>
  <si>
    <t>Town of Avilla</t>
  </si>
  <si>
    <t>Avilla</t>
  </si>
  <si>
    <t>Town of Boswell</t>
  </si>
  <si>
    <t>Bourbon</t>
  </si>
  <si>
    <t>Town of Bremen Water Dept.</t>
  </si>
  <si>
    <t>Bremen</t>
  </si>
  <si>
    <t>Town of Cayuga</t>
  </si>
  <si>
    <t>Cayuga</t>
  </si>
  <si>
    <t>Town of Centerville</t>
  </si>
  <si>
    <t>Centerville</t>
  </si>
  <si>
    <t>Town of Chalmers Water Works</t>
  </si>
  <si>
    <t>Chalmers</t>
  </si>
  <si>
    <t>Town of Clay City</t>
  </si>
  <si>
    <t>Clay City</t>
  </si>
  <si>
    <t>Town of Colfax</t>
  </si>
  <si>
    <t>Colfax</t>
  </si>
  <si>
    <t xml:space="preserve">Town of Corunna </t>
  </si>
  <si>
    <t xml:space="preserve">Corunna </t>
  </si>
  <si>
    <t>Town of Crane</t>
  </si>
  <si>
    <t>Crane</t>
  </si>
  <si>
    <t>Town of Crothersville Utilities</t>
  </si>
  <si>
    <t>Crothersville</t>
  </si>
  <si>
    <t>Town of Dale</t>
  </si>
  <si>
    <t>Dale</t>
  </si>
  <si>
    <t>Town of Daleville</t>
  </si>
  <si>
    <t>Dillsboro</t>
  </si>
  <si>
    <t>Town of Dublin</t>
  </si>
  <si>
    <t>Town of Dyer</t>
  </si>
  <si>
    <t>Dyer</t>
  </si>
  <si>
    <t>Town of Earl Park</t>
  </si>
  <si>
    <t>Earl Park</t>
  </si>
  <si>
    <t>Town of Elizabeth</t>
  </si>
  <si>
    <t>Elizabeth</t>
  </si>
  <si>
    <t>Town of Etna Green Water</t>
  </si>
  <si>
    <t>Etna Green</t>
  </si>
  <si>
    <t>Town of Fillmore Utilities</t>
  </si>
  <si>
    <t>Town of Fowler</t>
  </si>
  <si>
    <t>Fowler</t>
  </si>
  <si>
    <t>Glenwood</t>
  </si>
  <si>
    <t>Town of Grandview Municipal Water</t>
  </si>
  <si>
    <t>Grandview</t>
  </si>
  <si>
    <t>Town of Greentown</t>
  </si>
  <si>
    <t>Greentown</t>
  </si>
  <si>
    <t>Town of Hagerstown</t>
  </si>
  <si>
    <t>Town of Ingalls</t>
  </si>
  <si>
    <t>Ingalls</t>
  </si>
  <si>
    <t>Town of Kingman</t>
  </si>
  <si>
    <t>Kingman</t>
  </si>
  <si>
    <t>Town of Kirklin</t>
  </si>
  <si>
    <t>Town of Lakeville Water Department</t>
  </si>
  <si>
    <t>Lakeville</t>
  </si>
  <si>
    <t>Town of Lanesville Water Works</t>
  </si>
  <si>
    <t>Lanesville</t>
  </si>
  <si>
    <t>Town of Lapel</t>
  </si>
  <si>
    <t>Lapel</t>
  </si>
  <si>
    <t>Town of Lewisville</t>
  </si>
  <si>
    <t>Lewisville</t>
  </si>
  <si>
    <t>Town of Liberty</t>
  </si>
  <si>
    <t>Liberty</t>
  </si>
  <si>
    <t>Town of Linden</t>
  </si>
  <si>
    <t>Linden</t>
  </si>
  <si>
    <t>Long Beach Water Dept.</t>
  </si>
  <si>
    <t>Town of Lynn Water Co.</t>
  </si>
  <si>
    <t>Lynn</t>
  </si>
  <si>
    <t>Medaryville</t>
  </si>
  <si>
    <t>Town of Mentone</t>
  </si>
  <si>
    <t xml:space="preserve">Municipality </t>
  </si>
  <si>
    <t>Town of Milford</t>
  </si>
  <si>
    <t>Milford</t>
  </si>
  <si>
    <t>Town of Millersburg</t>
  </si>
  <si>
    <t>Millersburg</t>
  </si>
  <si>
    <t>Town of Monroe</t>
  </si>
  <si>
    <t>Monroe</t>
  </si>
  <si>
    <t>Town of Monroeville Water Utility</t>
  </si>
  <si>
    <t>Town of Morocco</t>
  </si>
  <si>
    <t>Morocco</t>
  </si>
  <si>
    <t>Munster</t>
  </si>
  <si>
    <t>Town of New Harmony</t>
  </si>
  <si>
    <t>New Harmony</t>
  </si>
  <si>
    <t>Town of New Market</t>
  </si>
  <si>
    <t>Town of North Liberty</t>
  </si>
  <si>
    <t>North Liberty</t>
  </si>
  <si>
    <t>Master meter error adjustment</t>
  </si>
  <si>
    <t>Town of Odon</t>
  </si>
  <si>
    <t>Odon</t>
  </si>
  <si>
    <t>Town of Orland</t>
  </si>
  <si>
    <t>Orland</t>
  </si>
  <si>
    <t>Town of Orleans Water Department</t>
  </si>
  <si>
    <t>Orleans</t>
  </si>
  <si>
    <t>Town of Ossian</t>
  </si>
  <si>
    <t>Ossian</t>
  </si>
  <si>
    <t>Town of Palmyra</t>
  </si>
  <si>
    <t>Palmyra</t>
  </si>
  <si>
    <t>Town of Patriot Municipal Utilities</t>
  </si>
  <si>
    <t xml:space="preserve">Patriot </t>
  </si>
  <si>
    <t>Town of Poseyville</t>
  </si>
  <si>
    <t>Poseyville</t>
  </si>
  <si>
    <t>Princes Lakes Utilities</t>
  </si>
  <si>
    <t>Russellvile</t>
  </si>
  <si>
    <t>Schererville</t>
  </si>
  <si>
    <t>Seelyville</t>
  </si>
  <si>
    <t>Town Of Shirley</t>
  </si>
  <si>
    <t>Shirley</t>
  </si>
  <si>
    <t>Town of Shoals Water Co</t>
  </si>
  <si>
    <t>Town of Silver Lake</t>
  </si>
  <si>
    <t>Silver Lake</t>
  </si>
  <si>
    <t>Town of St. John</t>
  </si>
  <si>
    <t>St. John</t>
  </si>
  <si>
    <t>Town of Topeka</t>
  </si>
  <si>
    <t>Topeka</t>
  </si>
  <si>
    <t>Town of Trafalgar Water Department</t>
  </si>
  <si>
    <t>Trafalgar</t>
  </si>
  <si>
    <t>Town of Universal</t>
  </si>
  <si>
    <t>Town of Upland</t>
  </si>
  <si>
    <t>Town of Versailles</t>
  </si>
  <si>
    <t>Versailles</t>
  </si>
  <si>
    <t>Town of Wakarusa</t>
  </si>
  <si>
    <t>Wakarusa</t>
  </si>
  <si>
    <t xml:space="preserve">Walkerton Utilities </t>
  </si>
  <si>
    <t>Waterloo</t>
  </si>
  <si>
    <t>Town of Wolcott</t>
  </si>
  <si>
    <t>Tri-County Conservancy District</t>
  </si>
  <si>
    <t>Camby</t>
  </si>
  <si>
    <t>Tri-Township Water Corporation</t>
  </si>
  <si>
    <t>Troy Township Water Association</t>
  </si>
  <si>
    <t>Cannelton</t>
  </si>
  <si>
    <t>Union City Water Works</t>
  </si>
  <si>
    <t>Union City</t>
  </si>
  <si>
    <t>Valley Rural Utility Co.</t>
  </si>
  <si>
    <t>Valparaiso City Utilities</t>
  </si>
  <si>
    <t>Van Buren Water Department</t>
  </si>
  <si>
    <t>Van Buren Water Inc.</t>
  </si>
  <si>
    <t>Veedersburg Water Department</t>
  </si>
  <si>
    <t>Veedersburg</t>
  </si>
  <si>
    <t>Vernon Water Department</t>
  </si>
  <si>
    <t>Vernon</t>
  </si>
  <si>
    <t>Vevay Utilities</t>
  </si>
  <si>
    <t xml:space="preserve">Vevay </t>
  </si>
  <si>
    <t>Vincennes Water Utilities</t>
  </si>
  <si>
    <t>Waldron Conservancy District</t>
  </si>
  <si>
    <t>Waldron</t>
  </si>
  <si>
    <t>Walton</t>
  </si>
  <si>
    <t>Wanatah Water Utility</t>
  </si>
  <si>
    <t>Wanatah</t>
  </si>
  <si>
    <t>Warren Municipal Water</t>
  </si>
  <si>
    <t>Warren</t>
  </si>
  <si>
    <t>Washington Township Water Authority</t>
  </si>
  <si>
    <t>Washington Water Works</t>
  </si>
  <si>
    <t>Watson Water Company Inc.</t>
  </si>
  <si>
    <t>Jeffersonville</t>
  </si>
  <si>
    <t>Waynetown Water Works</t>
  </si>
  <si>
    <t>Waynetown</t>
  </si>
  <si>
    <t>West Terre Haute Water</t>
  </si>
  <si>
    <t>Westport Water Works</t>
  </si>
  <si>
    <t>Westport</t>
  </si>
  <si>
    <t>Westville Water Department</t>
  </si>
  <si>
    <t>Westville</t>
  </si>
  <si>
    <t>Wheatland Water Works</t>
  </si>
  <si>
    <t>Whiteland Water Utility</t>
  </si>
  <si>
    <t>Whitestown Municipal Utility</t>
  </si>
  <si>
    <t>Whiting Water Department</t>
  </si>
  <si>
    <t>Whiting</t>
  </si>
  <si>
    <t>Williamsport</t>
  </si>
  <si>
    <t>Winamac Municipal Utilities</t>
  </si>
  <si>
    <t>Windfall Water Department</t>
  </si>
  <si>
    <t>Windfall</t>
  </si>
  <si>
    <t>Wingate Water Works</t>
  </si>
  <si>
    <t>Wingate</t>
  </si>
  <si>
    <t>Winslow Water Works</t>
  </si>
  <si>
    <t>Winslow</t>
  </si>
  <si>
    <t>Wolcottville Utilities</t>
  </si>
  <si>
    <t>Yorktown Water</t>
  </si>
  <si>
    <t>Lynnville Water Department</t>
  </si>
  <si>
    <t>Hogan Water Corp</t>
  </si>
  <si>
    <t>Freelandville Water Association</t>
  </si>
  <si>
    <t>Galveston Water Works</t>
  </si>
  <si>
    <t>Galveston</t>
  </si>
  <si>
    <t>Pioneer Water LLC</t>
  </si>
  <si>
    <t>Reo Water, Inc.</t>
  </si>
  <si>
    <t>Santa Claus</t>
  </si>
  <si>
    <t>Southwestern Bartholomew Water Corporation</t>
  </si>
  <si>
    <t>Bourbon Water Works</t>
  </si>
  <si>
    <t>Blue River Regional Water District</t>
  </si>
  <si>
    <t>Bedford City Utilities</t>
  </si>
  <si>
    <t>Milltown</t>
  </si>
  <si>
    <t>Auburn</t>
  </si>
  <si>
    <t>Decatur</t>
  </si>
  <si>
    <t>Indianapolis</t>
  </si>
  <si>
    <t>Rockport</t>
  </si>
  <si>
    <t>City of Plymouth Water Department</t>
  </si>
  <si>
    <t>Jamestown Municipal Water</t>
  </si>
  <si>
    <t>Waterloo Water Works</t>
  </si>
  <si>
    <t>Glenwood Water Works</t>
  </si>
  <si>
    <t>West Lebanon Water Works</t>
  </si>
  <si>
    <t>Grabill Water</t>
  </si>
  <si>
    <t>Rossville Water Works</t>
  </si>
  <si>
    <t>Kent Water Company</t>
  </si>
  <si>
    <t>Culver</t>
  </si>
  <si>
    <t>Southern Madison Utilities, LLC</t>
  </si>
  <si>
    <t>Hagerstown</t>
  </si>
  <si>
    <t>Georgetown</t>
  </si>
  <si>
    <t>Ellettsville</t>
  </si>
  <si>
    <t>Henryville</t>
  </si>
  <si>
    <t>South Whitley</t>
  </si>
  <si>
    <t>Ambia</t>
  </si>
  <si>
    <t>Boswell</t>
  </si>
  <si>
    <t>IN5214005</t>
  </si>
  <si>
    <t>Chandler WaterWorks</t>
  </si>
  <si>
    <t>Connersville Utilities</t>
  </si>
  <si>
    <t>Fort Branch Water Dept.</t>
  </si>
  <si>
    <t>Pike Gibson Water INC</t>
  </si>
  <si>
    <t>Purdue University Waterworks</t>
  </si>
  <si>
    <t>Town of Dillsboro, Dillsboro Water Works</t>
  </si>
  <si>
    <t>Town of Pennville / Pennville Water Department</t>
  </si>
  <si>
    <t>IN0000000</t>
  </si>
  <si>
    <t>IN5258001</t>
  </si>
  <si>
    <t>IN5206001</t>
  </si>
  <si>
    <t>IN5225001</t>
  </si>
  <si>
    <t>IN5257001</t>
  </si>
  <si>
    <t>IN5214001</t>
  </si>
  <si>
    <t>IN5270003</t>
  </si>
  <si>
    <t>IN5262001</t>
  </si>
  <si>
    <t>IN5262003</t>
  </si>
  <si>
    <t>IN5276001</t>
  </si>
  <si>
    <t>IN5271018</t>
  </si>
  <si>
    <t>IN5229001</t>
  </si>
  <si>
    <t>IN5276002</t>
  </si>
  <si>
    <t>IN5223001</t>
  </si>
  <si>
    <t>IN5215001</t>
  </si>
  <si>
    <t>IN5253001</t>
  </si>
  <si>
    <t>IN5241001</t>
  </si>
  <si>
    <t>IN5269001</t>
  </si>
  <si>
    <t>IN5279002</t>
  </si>
  <si>
    <t>IN5260001</t>
  </si>
  <si>
    <t>IN5247001</t>
  </si>
  <si>
    <t>IN5201001</t>
  </si>
  <si>
    <t>IN5242001</t>
  </si>
  <si>
    <t>IN5267002</t>
  </si>
  <si>
    <t>IN5219001</t>
  </si>
  <si>
    <t>IN5213006</t>
  </si>
  <si>
    <t>IN5290001</t>
  </si>
  <si>
    <t>IN5287001</t>
  </si>
  <si>
    <t>IN5210002</t>
  </si>
  <si>
    <t>IN5211001</t>
  </si>
  <si>
    <t>IN5220003</t>
  </si>
  <si>
    <t>IN5256002</t>
  </si>
  <si>
    <t>IN5291002</t>
  </si>
  <si>
    <t>IN5224001</t>
  </si>
  <si>
    <t>IN5207001</t>
  </si>
  <si>
    <t>IN5232002</t>
  </si>
  <si>
    <t>IN5242003</t>
  </si>
  <si>
    <t>IN5252003</t>
  </si>
  <si>
    <t>IN5240001</t>
  </si>
  <si>
    <t>IN5289002</t>
  </si>
  <si>
    <t>IN5208001</t>
  </si>
  <si>
    <t>IN5239001</t>
  </si>
  <si>
    <t>IN5262002</t>
  </si>
  <si>
    <t>IN5211002</t>
  </si>
  <si>
    <t>IN5277001</t>
  </si>
  <si>
    <t>IN5229024</t>
  </si>
  <si>
    <t>IN5260002</t>
  </si>
  <si>
    <t>IN5245047</t>
  </si>
  <si>
    <t>IN5245067</t>
  </si>
  <si>
    <t>IN5211003</t>
  </si>
  <si>
    <t>IN5287002</t>
  </si>
  <si>
    <t>IN5248004</t>
  </si>
  <si>
    <t>IN5274001</t>
  </si>
  <si>
    <t>IN5292003</t>
  </si>
  <si>
    <t>IN5229005</t>
  </si>
  <si>
    <t>IN5249004</t>
  </si>
  <si>
    <t>IN5255019</t>
  </si>
  <si>
    <t>IN5229009</t>
  </si>
  <si>
    <t>IN5248001</t>
  </si>
  <si>
    <t>IN5248002</t>
  </si>
  <si>
    <t>IN5217001</t>
  </si>
  <si>
    <t>IN5253002</t>
  </si>
  <si>
    <t>IN5217003</t>
  </si>
  <si>
    <t>IN5229004</t>
  </si>
  <si>
    <t>IN5201002</t>
  </si>
  <si>
    <t>IN5208002</t>
  </si>
  <si>
    <t>IN5215003</t>
  </si>
  <si>
    <t>IN5219007</t>
  </si>
  <si>
    <t>IN5257008</t>
  </si>
  <si>
    <t>IN5246017</t>
  </si>
  <si>
    <t>IN5249005</t>
  </si>
  <si>
    <t>IN5257010</t>
  </si>
  <si>
    <t>IN5239006</t>
  </si>
  <si>
    <t>IN5247003</t>
  </si>
  <si>
    <t>IN5291011</t>
  </si>
  <si>
    <t>IN5205004</t>
  </si>
  <si>
    <t>IN5220016</t>
  </si>
  <si>
    <t>IN5202009</t>
  </si>
  <si>
    <t>IN5250010</t>
  </si>
  <si>
    <t>IN5237005</t>
  </si>
  <si>
    <t>IN5274007</t>
  </si>
  <si>
    <t>IN5202024</t>
  </si>
  <si>
    <t>IN5243002</t>
  </si>
  <si>
    <t>IN5283003</t>
  </si>
  <si>
    <t>IN5283004</t>
  </si>
  <si>
    <t>IN5267003</t>
  </si>
  <si>
    <t>IN5292004</t>
  </si>
  <si>
    <t>IN5203002</t>
  </si>
  <si>
    <t>IN5245057</t>
  </si>
  <si>
    <t>IN5237002</t>
  </si>
  <si>
    <t>IN5245046</t>
  </si>
  <si>
    <t>IN5221001</t>
  </si>
  <si>
    <t>IN5252006</t>
  </si>
  <si>
    <t>IN5207004</t>
  </si>
  <si>
    <t>IN5231001</t>
  </si>
  <si>
    <t>IN5213001</t>
  </si>
  <si>
    <t>IN5257004</t>
  </si>
  <si>
    <t>IN5245008</t>
  </si>
  <si>
    <t>IN5265004</t>
  </si>
  <si>
    <t>IN5232004</t>
  </si>
  <si>
    <t>IN5254003</t>
  </si>
  <si>
    <t>IN5214002</t>
  </si>
  <si>
    <t>IN5279021</t>
  </si>
  <si>
    <t>IN5216008</t>
  </si>
  <si>
    <t>IN5219002</t>
  </si>
  <si>
    <t>IN5219003</t>
  </si>
  <si>
    <t>IN5277002</t>
  </si>
  <si>
    <t>IN5240004</t>
  </si>
  <si>
    <t>IN5251004</t>
  </si>
  <si>
    <t>IN5247002</t>
  </si>
  <si>
    <t>IN5253003</t>
  </si>
  <si>
    <t>IN5288002</t>
  </si>
  <si>
    <t>IN5203004</t>
  </si>
  <si>
    <t>IN5228003</t>
  </si>
  <si>
    <t>IN5218006</t>
  </si>
  <si>
    <t>IN5248006</t>
  </si>
  <si>
    <t>IN5241002</t>
  </si>
  <si>
    <t>IN5222001</t>
  </si>
  <si>
    <t>IN5287003</t>
  </si>
  <si>
    <t>IN5220008</t>
  </si>
  <si>
    <t>Ellettsville Water Works</t>
  </si>
  <si>
    <t>IN5253004</t>
  </si>
  <si>
    <t>IN5228001</t>
  </si>
  <si>
    <t>IN5248007</t>
  </si>
  <si>
    <t>IN5282002</t>
  </si>
  <si>
    <t>IN5221002</t>
  </si>
  <si>
    <t>IN5227005</t>
  </si>
  <si>
    <t>IN5283006</t>
  </si>
  <si>
    <t>IN5268002</t>
  </si>
  <si>
    <t>IN5244001</t>
  </si>
  <si>
    <t>IN5284002</t>
  </si>
  <si>
    <t>IN5219004</t>
  </si>
  <si>
    <t>IN5274003</t>
  </si>
  <si>
    <t>IN5208003</t>
  </si>
  <si>
    <t>IN5222002</t>
  </si>
  <si>
    <t>IN5226001</t>
  </si>
  <si>
    <t>IN5202012</t>
  </si>
  <si>
    <t>IN5202020</t>
  </si>
  <si>
    <t>IN5230003</t>
  </si>
  <si>
    <t>IN5289006</t>
  </si>
  <si>
    <t>IN5266001</t>
  </si>
  <si>
    <t>IN5226002</t>
  </si>
  <si>
    <t>IN5212003</t>
  </si>
  <si>
    <t>IN5224002</t>
  </si>
  <si>
    <t>IN5248008</t>
  </si>
  <si>
    <t>IN5242006</t>
  </si>
  <si>
    <t>IN5276006</t>
  </si>
  <si>
    <t>IN5209003</t>
  </si>
  <si>
    <t>IN5217004</t>
  </si>
  <si>
    <t>IN5227006</t>
  </si>
  <si>
    <t>IN5218008</t>
  </si>
  <si>
    <t>IN5201003</t>
  </si>
  <si>
    <t>IN5274004</t>
  </si>
  <si>
    <t>IN5226009</t>
  </si>
  <si>
    <t>IN5256003</t>
  </si>
  <si>
    <t>IN5220009</t>
  </si>
  <si>
    <t>IN5260003</t>
  </si>
  <si>
    <t>IN5267004</t>
  </si>
  <si>
    <t>IN5230004</t>
  </si>
  <si>
    <t>IN5216002</t>
  </si>
  <si>
    <t>IN5222004</t>
  </si>
  <si>
    <t>IN5245019</t>
  </si>
  <si>
    <t>IN5276023</t>
  </si>
  <si>
    <t>IN5275001</t>
  </si>
  <si>
    <t>IN5239003</t>
  </si>
  <si>
    <t>IN5205002</t>
  </si>
  <si>
    <t>IN5226003</t>
  </si>
  <si>
    <t>IN5226004</t>
  </si>
  <si>
    <t>IN5264009</t>
  </si>
  <si>
    <t>IN5245021</t>
  </si>
  <si>
    <t>IN5255021</t>
  </si>
  <si>
    <t>IN5215005</t>
  </si>
  <si>
    <t>IN5219006</t>
  </si>
  <si>
    <t>IN5269008</t>
  </si>
  <si>
    <t>IN5269002</t>
  </si>
  <si>
    <t>IN5276022</t>
  </si>
  <si>
    <t>IN5202007</t>
  </si>
  <si>
    <t>IN5235005</t>
  </si>
  <si>
    <t>IN5277004</t>
  </si>
  <si>
    <t>IN5254005</t>
  </si>
  <si>
    <t>IN5241005</t>
  </si>
  <si>
    <t>IN5234007</t>
  </si>
  <si>
    <t>IN5255006</t>
  </si>
  <si>
    <t>IN5218012</t>
  </si>
  <si>
    <t>IN5287004</t>
  </si>
  <si>
    <t>IN5287008</t>
  </si>
  <si>
    <t>IN5229015</t>
  </si>
  <si>
    <t>IN5245015</t>
  </si>
  <si>
    <t>IN5289012</t>
  </si>
  <si>
    <t>IN5236005</t>
  </si>
  <si>
    <t>IN5273002</t>
  </si>
  <si>
    <t>IN5285002</t>
  </si>
  <si>
    <t>IN5210005</t>
  </si>
  <si>
    <t>IN5277009</t>
  </si>
  <si>
    <t>IN5277005</t>
  </si>
  <si>
    <t>IN5248010</t>
  </si>
  <si>
    <t>IN5284012</t>
  </si>
  <si>
    <t>IN5285003</t>
  </si>
  <si>
    <t>IN5243030</t>
  </si>
  <si>
    <t>IN5254012</t>
  </si>
  <si>
    <t>IN5279020</t>
  </si>
  <si>
    <t>IN5268003</t>
  </si>
  <si>
    <t>IN2890907</t>
  </si>
  <si>
    <t>IN5219008</t>
  </si>
  <si>
    <t>IN5236003</t>
  </si>
  <si>
    <t>IN5236008</t>
  </si>
  <si>
    <t>IN5206008</t>
  </si>
  <si>
    <t>IN5228004</t>
  </si>
  <si>
    <t>IN5219009</t>
  </si>
  <si>
    <t>IN5240002</t>
  </si>
  <si>
    <t>IN5240006</t>
  </si>
  <si>
    <t>IN5227010</t>
  </si>
  <si>
    <t>IN5239004</t>
  </si>
  <si>
    <t>IN5256005</t>
  </si>
  <si>
    <t>IN5225003</t>
  </si>
  <si>
    <t>IN5246013</t>
  </si>
  <si>
    <t>IN5246014</t>
  </si>
  <si>
    <t>IN5233005</t>
  </si>
  <si>
    <t>IN5211006</t>
  </si>
  <si>
    <t>IN5275002</t>
  </si>
  <si>
    <t>IN5242018</t>
  </si>
  <si>
    <t>IN5264013</t>
  </si>
  <si>
    <t>IN5268013</t>
  </si>
  <si>
    <t>IN5264033</t>
  </si>
  <si>
    <t>IN5246015</t>
  </si>
  <si>
    <t>IN5254006</t>
  </si>
  <si>
    <t>IN5279013</t>
  </si>
  <si>
    <t>IN5285004</t>
  </si>
  <si>
    <t>IN5244003</t>
  </si>
  <si>
    <t>IN5285005</t>
  </si>
  <si>
    <t>IN5216003</t>
  </si>
  <si>
    <t>IN5215006</t>
  </si>
  <si>
    <t>IN5213004</t>
  </si>
  <si>
    <t>IN5206003</t>
  </si>
  <si>
    <t>IN5228005</t>
  </si>
  <si>
    <t>IN5215007</t>
  </si>
  <si>
    <t>IN5209012</t>
  </si>
  <si>
    <t>IN5251005</t>
  </si>
  <si>
    <t>IN5245029</t>
  </si>
  <si>
    <t>IN5287006</t>
  </si>
  <si>
    <t>IN5228006</t>
  </si>
  <si>
    <t>IN5255004</t>
  </si>
  <si>
    <t>IN5227014</t>
  </si>
  <si>
    <t>IN5235006</t>
  </si>
  <si>
    <t>IN5261003</t>
  </si>
  <si>
    <t>IN5255009</t>
  </si>
  <si>
    <t>IN5210006</t>
  </si>
  <si>
    <t>IN5202037</t>
  </si>
  <si>
    <t>IN5236004</t>
  </si>
  <si>
    <t>IN5246020</t>
  </si>
  <si>
    <t>IN5220014</t>
  </si>
  <si>
    <t>IN5233008</t>
  </si>
  <si>
    <t>IN5289011</t>
  </si>
  <si>
    <t>IN5271009</t>
  </si>
  <si>
    <t>IN5291010</t>
  </si>
  <si>
    <t>IN5242008</t>
  </si>
  <si>
    <t>IN5261005</t>
  </si>
  <si>
    <t>IN5214004</t>
  </si>
  <si>
    <t>IN5255010</t>
  </si>
  <si>
    <t>IN5255011</t>
  </si>
  <si>
    <t>IN5273003</t>
  </si>
  <si>
    <t>IN5233009</t>
  </si>
  <si>
    <t>IN5265006</t>
  </si>
  <si>
    <t>IN5212005</t>
  </si>
  <si>
    <t>IN5269007</t>
  </si>
  <si>
    <t>IN5207002</t>
  </si>
  <si>
    <t>IN5271011</t>
  </si>
  <si>
    <t>IN5233011</t>
  </si>
  <si>
    <t>IN5288004</t>
  </si>
  <si>
    <t>IN5254009</t>
  </si>
  <si>
    <t>IN5283014</t>
  </si>
  <si>
    <t>IN5283008</t>
  </si>
  <si>
    <t>Newton County Regional Water &amp; Sewer District</t>
  </si>
  <si>
    <t>IN5256009</t>
  </si>
  <si>
    <t>IN5230008</t>
  </si>
  <si>
    <t>IN5230006</t>
  </si>
  <si>
    <t>IN5215008</t>
  </si>
  <si>
    <t>IN5275003</t>
  </si>
  <si>
    <t>IN5247004</t>
  </si>
  <si>
    <t>IN5285009</t>
  </si>
  <si>
    <t>IN5232017</t>
  </si>
  <si>
    <t>IN5240008</t>
  </si>
  <si>
    <t>IN5237015</t>
  </si>
  <si>
    <t>IN5226005</t>
  </si>
  <si>
    <t>IN5247005</t>
  </si>
  <si>
    <t>IN5248017</t>
  </si>
  <si>
    <t>IN5269004</t>
  </si>
  <si>
    <t>IN5204004</t>
  </si>
  <si>
    <t>IN5263001</t>
  </si>
  <si>
    <t>IN5263007</t>
  </si>
  <si>
    <t>IN5226006</t>
  </si>
  <si>
    <t>IN5204005</t>
  </si>
  <si>
    <t>IN5259004</t>
  </si>
  <si>
    <t>IN2180926</t>
  </si>
  <si>
    <t>IN5268007</t>
  </si>
  <si>
    <t>IN5219012</t>
  </si>
  <si>
    <t>IN5226007</t>
  </si>
  <si>
    <t>IN5277006</t>
  </si>
  <si>
    <t>IN5248019</t>
  </si>
  <si>
    <t>IN5252011</t>
  </si>
  <si>
    <t>IN5252016</t>
  </si>
  <si>
    <t>IN5263002</t>
  </si>
  <si>
    <t>IN5243018</t>
  </si>
  <si>
    <t>IN5263003</t>
  </si>
  <si>
    <t>IN5202034</t>
  </si>
  <si>
    <t>IN5232019</t>
  </si>
  <si>
    <t>IN5221004</t>
  </si>
  <si>
    <t>IN5238007</t>
  </si>
  <si>
    <t>IN5226008</t>
  </si>
  <si>
    <t>IN5279015</t>
  </si>
  <si>
    <t>IN5231005</t>
  </si>
  <si>
    <t>IN5238008</t>
  </si>
  <si>
    <t>IN5267006</t>
  </si>
  <si>
    <t>IN5237004</t>
  </si>
  <si>
    <t>IN5274009</t>
  </si>
  <si>
    <t>IN5291013</t>
  </si>
  <si>
    <t>IN5253015</t>
  </si>
  <si>
    <t>IN5268008</t>
  </si>
  <si>
    <t>IN5258002</t>
  </si>
  <si>
    <t>IN5267007</t>
  </si>
  <si>
    <t>IN5285013</t>
  </si>
  <si>
    <t>IN5235009</t>
  </si>
  <si>
    <t>IN5225006</t>
  </si>
  <si>
    <t>IN5261006</t>
  </si>
  <si>
    <t>IN5261007</t>
  </si>
  <si>
    <t>IN5212007</t>
  </si>
  <si>
    <t>IN5209008</t>
  </si>
  <si>
    <t>IN5210009</t>
  </si>
  <si>
    <t>IN5270005</t>
  </si>
  <si>
    <t>IN5239007</t>
  </si>
  <si>
    <t>IN5288005</t>
  </si>
  <si>
    <t>IN5242011</t>
  </si>
  <si>
    <t>IN5274010</t>
  </si>
  <si>
    <t>IN5272001</t>
  </si>
  <si>
    <t>IN5210010</t>
  </si>
  <si>
    <t>IN5277008</t>
  </si>
  <si>
    <t>IN5244006</t>
  </si>
  <si>
    <t>IN5210011</t>
  </si>
  <si>
    <t>IN5271014</t>
  </si>
  <si>
    <t>IN5231006</t>
  </si>
  <si>
    <t>IN5292007</t>
  </si>
  <si>
    <t>IN5248026</t>
  </si>
  <si>
    <t>IN5253007</t>
  </si>
  <si>
    <t>IN5203008</t>
  </si>
  <si>
    <t>IN5249008</t>
  </si>
  <si>
    <t>IN5233016</t>
  </si>
  <si>
    <t>IN5259002</t>
  </si>
  <si>
    <t>IN5263004</t>
  </si>
  <si>
    <t>IN5219010</t>
  </si>
  <si>
    <t>IN5219011</t>
  </si>
  <si>
    <t>IN5274013</t>
  </si>
  <si>
    <t>IN5216004</t>
  </si>
  <si>
    <t>IN5211007</t>
  </si>
  <si>
    <t>IN5272002</t>
  </si>
  <si>
    <t>IN5284021</t>
  </si>
  <si>
    <t>IN5227020</t>
  </si>
  <si>
    <t>IN5228009</t>
  </si>
  <si>
    <t>IN5243025</t>
  </si>
  <si>
    <t>IN5262004</t>
  </si>
  <si>
    <t>IN5287007</t>
  </si>
  <si>
    <t>IN5206005</t>
  </si>
  <si>
    <t>IN5280004</t>
  </si>
  <si>
    <t>IN5204001</t>
  </si>
  <si>
    <t>IN5235001</t>
  </si>
  <si>
    <t>IN5229002</t>
  </si>
  <si>
    <t>IN5257002</t>
  </si>
  <si>
    <t>IN5204002</t>
  </si>
  <si>
    <t>IN5250002</t>
  </si>
  <si>
    <t>IN5250003</t>
  </si>
  <si>
    <t>IN5288001</t>
  </si>
  <si>
    <t>IN5283002</t>
  </si>
  <si>
    <t>IN5289003</t>
  </si>
  <si>
    <t>IN5291003</t>
  </si>
  <si>
    <t>IN5211004</t>
  </si>
  <si>
    <t>IN5212001</t>
  </si>
  <si>
    <t>IN5217008</t>
  </si>
  <si>
    <t>IN5251002</t>
  </si>
  <si>
    <t>IN5236001</t>
  </si>
  <si>
    <t>IN5250005</t>
  </si>
  <si>
    <t>IN5274002</t>
  </si>
  <si>
    <t>IN5218027</t>
  </si>
  <si>
    <t>IN5215002</t>
  </si>
  <si>
    <t>IN5289005</t>
  </si>
  <si>
    <t>IN5245011</t>
  </si>
  <si>
    <t>IN5204003</t>
  </si>
  <si>
    <t>IN5231007</t>
  </si>
  <si>
    <t>IN5243003</t>
  </si>
  <si>
    <t>IN5267012</t>
  </si>
  <si>
    <t>IN5204006</t>
  </si>
  <si>
    <t>IN5270002</t>
  </si>
  <si>
    <t>IN5202006</t>
  </si>
  <si>
    <t>IN5274005</t>
  </si>
  <si>
    <t>IN5234006</t>
  </si>
  <si>
    <t>IN5289008</t>
  </si>
  <si>
    <t>IN5248012</t>
  </si>
  <si>
    <t>IN5223004</t>
  </si>
  <si>
    <t>IN5212004</t>
  </si>
  <si>
    <t>IN5271008</t>
  </si>
  <si>
    <t>IN5231003</t>
  </si>
  <si>
    <t>IN5248013</t>
  </si>
  <si>
    <t>IN5233006</t>
  </si>
  <si>
    <t>IN5281001</t>
  </si>
  <si>
    <t>IN5254007</t>
  </si>
  <si>
    <t>IN5246028</t>
  </si>
  <si>
    <t>IN5268004</t>
  </si>
  <si>
    <t>IN5266003</t>
  </si>
  <si>
    <t>IN5243013</t>
  </si>
  <si>
    <t>IN5269003</t>
  </si>
  <si>
    <t>IN5243017</t>
  </si>
  <si>
    <t>IN5220015</t>
  </si>
  <si>
    <t>IN5201004</t>
  </si>
  <si>
    <t>IN5202008</t>
  </si>
  <si>
    <t>IN5256006</t>
  </si>
  <si>
    <t>IN5245031</t>
  </si>
  <si>
    <t>IN5265007</t>
  </si>
  <si>
    <t>IN5254008</t>
  </si>
  <si>
    <t>IN5271010</t>
  </si>
  <si>
    <t>IN5276027</t>
  </si>
  <si>
    <t>IN5259003</t>
  </si>
  <si>
    <t>IN5290002</t>
  </si>
  <si>
    <t>IN5231004</t>
  </si>
  <si>
    <t>IN5278001</t>
  </si>
  <si>
    <t>IN5238006</t>
  </si>
  <si>
    <t>IN5232020</t>
  </si>
  <si>
    <t>IN5265008</t>
  </si>
  <si>
    <t>IN5241007</t>
  </si>
  <si>
    <t>IN5267008</t>
  </si>
  <si>
    <t>IN5245041</t>
  </si>
  <si>
    <t>IN5284011</t>
  </si>
  <si>
    <t>IN5233013</t>
  </si>
  <si>
    <t>IN5251007</t>
  </si>
  <si>
    <t>IN5243021</t>
  </si>
  <si>
    <t>IN5245043</t>
  </si>
  <si>
    <t>IN5244008</t>
  </si>
  <si>
    <t>IN5241014</t>
  </si>
  <si>
    <t>IN5283011</t>
  </si>
  <si>
    <t>IN5227022</t>
  </si>
  <si>
    <t>IN5269006</t>
  </si>
  <si>
    <t>IN5220029</t>
  </si>
  <si>
    <t>IN5271017</t>
  </si>
  <si>
    <t>IN5217007</t>
  </si>
  <si>
    <t>IN5291015</t>
  </si>
  <si>
    <t>IN5255022</t>
  </si>
  <si>
    <t>IN5215009</t>
  </si>
  <si>
    <t>IN5262006</t>
  </si>
  <si>
    <t>IN5268010</t>
  </si>
  <si>
    <t>IN5215004</t>
  </si>
  <si>
    <t>IN5264029</t>
  </si>
  <si>
    <t>IN5227023</t>
  </si>
  <si>
    <t>IN5253008</t>
  </si>
  <si>
    <t>IN5223005</t>
  </si>
  <si>
    <t>IN5240009</t>
  </si>
  <si>
    <t>IN5278002</t>
  </si>
  <si>
    <t>IN5242014</t>
  </si>
  <si>
    <t>IN5273006</t>
  </si>
  <si>
    <t>IN5209010</t>
  </si>
  <si>
    <t>IN5246033</t>
  </si>
  <si>
    <t>IN5235012</t>
  </si>
  <si>
    <t>IN5253009</t>
  </si>
  <si>
    <t>IN5214007</t>
  </si>
  <si>
    <t>IN5210016</t>
  </si>
  <si>
    <t>IN5254013</t>
  </si>
  <si>
    <t>IN5286003</t>
  </si>
  <si>
    <t>IN5284015</t>
  </si>
  <si>
    <t>IN5216005</t>
  </si>
  <si>
    <t>IN5246029</t>
  </si>
  <si>
    <t>IN5242016</t>
  </si>
  <si>
    <t>IN5241009</t>
  </si>
  <si>
    <t>IN5206014</t>
  </si>
  <si>
    <t>IN5245048</t>
  </si>
  <si>
    <t>IN5286004</t>
  </si>
  <si>
    <t>IN5266005</t>
  </si>
  <si>
    <t>IN5280005</t>
  </si>
  <si>
    <t>IN5254014</t>
  </si>
  <si>
    <t>IN5263006</t>
  </si>
  <si>
    <t>IN5244010</t>
  </si>
  <si>
    <t>IN5218014</t>
  </si>
  <si>
    <t>South Whitley Water Department</t>
  </si>
  <si>
    <t>Winamac</t>
  </si>
  <si>
    <t>Pimento</t>
  </si>
  <si>
    <t>Monticello</t>
  </si>
  <si>
    <t>Walkerton</t>
  </si>
  <si>
    <t>Long Beach</t>
  </si>
  <si>
    <t>Princes Lakes</t>
  </si>
  <si>
    <t xml:space="preserve">Mount Summit </t>
  </si>
  <si>
    <t>Plainfield</t>
  </si>
  <si>
    <t>Arcadia</t>
  </si>
  <si>
    <t>Eastern Heights</t>
  </si>
  <si>
    <t>Oakland City Water Department</t>
  </si>
  <si>
    <t>Alexandria</t>
  </si>
  <si>
    <t>Angola</t>
  </si>
  <si>
    <t>Bluffton</t>
  </si>
  <si>
    <t>Jonesboro</t>
  </si>
  <si>
    <t>Mitchell</t>
  </si>
  <si>
    <t>Nappanee</t>
  </si>
  <si>
    <t>New Haven</t>
  </si>
  <si>
    <t>Princeton</t>
  </si>
  <si>
    <t>Scottsburg</t>
  </si>
  <si>
    <t xml:space="preserve">Woodburn </t>
  </si>
  <si>
    <t>Albion</t>
  </si>
  <si>
    <t>Brownsburg</t>
  </si>
  <si>
    <t>Bruceville</t>
  </si>
  <si>
    <t>Bunker Hill</t>
  </si>
  <si>
    <t>Camden</t>
  </si>
  <si>
    <t>Campbellsburg</t>
  </si>
  <si>
    <t>Chesterfield</t>
  </si>
  <si>
    <t>Churubusco</t>
  </si>
  <si>
    <t>Cicero</t>
  </si>
  <si>
    <t>Cynthiana</t>
  </si>
  <si>
    <t>Daleville</t>
  </si>
  <si>
    <t>Dublin</t>
  </si>
  <si>
    <t>Edinburgh</t>
  </si>
  <si>
    <t>Elberfeld</t>
  </si>
  <si>
    <t>Fairmount</t>
  </si>
  <si>
    <t>Fillmore</t>
  </si>
  <si>
    <t>Flora</t>
  </si>
  <si>
    <t>Fort Branch</t>
  </si>
  <si>
    <t>Francesville</t>
  </si>
  <si>
    <t>Gaston</t>
  </si>
  <si>
    <t>Grabill</t>
  </si>
  <si>
    <t>Greenville</t>
  </si>
  <si>
    <t>Griffith</t>
  </si>
  <si>
    <t>Hamlet</t>
  </si>
  <si>
    <t>Highland</t>
  </si>
  <si>
    <t>Jamestown</t>
  </si>
  <si>
    <t>Kewanna</t>
  </si>
  <si>
    <t>Kirklin</t>
  </si>
  <si>
    <t>Knightstown</t>
  </si>
  <si>
    <t>Lacrosse</t>
  </si>
  <si>
    <t>LaFontaine</t>
  </si>
  <si>
    <t>LaGrange</t>
  </si>
  <si>
    <t>Lynnville</t>
  </si>
  <si>
    <t>Medora</t>
  </si>
  <si>
    <t>Monroeville</t>
  </si>
  <si>
    <t>Mulberry</t>
  </si>
  <si>
    <t>New Market</t>
  </si>
  <si>
    <t>New Richmond</t>
  </si>
  <si>
    <t>Newport</t>
  </si>
  <si>
    <t>North Judson</t>
  </si>
  <si>
    <t>Orestes</t>
  </si>
  <si>
    <t>Paoli</t>
  </si>
  <si>
    <t>Pendleton</t>
  </si>
  <si>
    <t>Pennville</t>
  </si>
  <si>
    <t>Pittsboro</t>
  </si>
  <si>
    <t>Ridgeville</t>
  </si>
  <si>
    <t>Roann</t>
  </si>
  <si>
    <t>Rockville</t>
  </si>
  <si>
    <t>Spiceland</t>
  </si>
  <si>
    <t>Swayzee</t>
  </si>
  <si>
    <t>Syracuse</t>
  </si>
  <si>
    <t>Universal</t>
  </si>
  <si>
    <t>Upland</t>
  </si>
  <si>
    <t>Van Buren</t>
  </si>
  <si>
    <t>West Terre Haute</t>
  </si>
  <si>
    <t>Wheatland</t>
  </si>
  <si>
    <t>Whiteland</t>
  </si>
  <si>
    <t>Whitestown</t>
  </si>
  <si>
    <t>Wolcott</t>
  </si>
  <si>
    <t>Wolcottville</t>
  </si>
  <si>
    <t>West Lebanon</t>
  </si>
  <si>
    <t>Rockport Water</t>
  </si>
  <si>
    <t>Yorktown Water Company</t>
  </si>
  <si>
    <t>Decatur Water Department</t>
  </si>
  <si>
    <t>Alexandria Water Department</t>
  </si>
  <si>
    <t>Anderson Water Department</t>
  </si>
  <si>
    <t>Auburn Water Department</t>
  </si>
  <si>
    <t>Butler Water Department</t>
  </si>
  <si>
    <t>Carmel Water Department</t>
  </si>
  <si>
    <t>Delphi Water Works</t>
  </si>
  <si>
    <t>City of Greendale Utilities</t>
  </si>
  <si>
    <t>Huntingburg Municipal Water</t>
  </si>
  <si>
    <t>Cloverdale Water Works</t>
  </si>
  <si>
    <t>Hoosier Hills Regional Water District</t>
  </si>
  <si>
    <t>Hudson Water Works</t>
  </si>
  <si>
    <t>Huntertown Water Works</t>
  </si>
  <si>
    <t>Indiana American Water: Crawfordsville</t>
  </si>
  <si>
    <t>Indiana American Water: Johnson County</t>
  </si>
  <si>
    <t>Indiana American Water: Kokomo</t>
  </si>
  <si>
    <t>Indiana American Water: Mooresville</t>
  </si>
  <si>
    <t>Indiana American Water: Muncie</t>
  </si>
  <si>
    <t>Indiana American Water: Newburgh</t>
  </si>
  <si>
    <t>Indiana American Water: Noblesville</t>
  </si>
  <si>
    <t>Indiana American Water: Northwest</t>
  </si>
  <si>
    <t>Indiana American Water: Richmond</t>
  </si>
  <si>
    <t>Indiana American Water: Seymour</t>
  </si>
  <si>
    <t>Indiana American Water: Shelbyville</t>
  </si>
  <si>
    <t xml:space="preserve">Indiana American Water: Somerset </t>
  </si>
  <si>
    <t>Indiana American Water: Southern</t>
  </si>
  <si>
    <t>Indiana American Water: Sullivan</t>
  </si>
  <si>
    <t>Indiana American Water: Summitville</t>
  </si>
  <si>
    <t>Indiana American Water: Terre Haute</t>
  </si>
  <si>
    <t>Indiana American Water: Wabash</t>
  </si>
  <si>
    <t>Indiana American Water: Warsaw</t>
  </si>
  <si>
    <t>Indiana American Water: Waveland</t>
  </si>
  <si>
    <t>Indiana American Water: West Lafayette</t>
  </si>
  <si>
    <t>Indiana American Water: Winchester</t>
  </si>
  <si>
    <t>Knox Water Works</t>
  </si>
  <si>
    <t>Kentland Water Works</t>
  </si>
  <si>
    <t>Plainfield Water Works</t>
  </si>
  <si>
    <t>Schererville Water Department</t>
  </si>
  <si>
    <t>Walton Water Works</t>
  </si>
  <si>
    <t>Williamsport Water Utility</t>
  </si>
  <si>
    <t>Oolitic Water Works</t>
  </si>
  <si>
    <t>Otterbein Water Department</t>
  </si>
  <si>
    <t>Pierceton Water Works</t>
  </si>
  <si>
    <t>Remington Water Works</t>
  </si>
  <si>
    <t>Reynolds Water Works</t>
  </si>
  <si>
    <t>Goodland Water Works</t>
  </si>
  <si>
    <t>Hammond Water Works Department</t>
  </si>
  <si>
    <t>Hammond</t>
  </si>
  <si>
    <t>Argos Water Works</t>
  </si>
  <si>
    <t xml:space="preserve">Argos </t>
  </si>
  <si>
    <t>IN5250001</t>
  </si>
  <si>
    <t>IN5245020</t>
  </si>
  <si>
    <t>PWSID 2,3</t>
  </si>
  <si>
    <t>IN5229014, IN5234008</t>
  </si>
  <si>
    <t>IN5210003, IN5222003</t>
  </si>
  <si>
    <t>IN5277003, IN5261004</t>
  </si>
  <si>
    <t>Leo</t>
  </si>
  <si>
    <t>Kingsbury</t>
  </si>
  <si>
    <t>Volume From Own Sources (million gallons/ year)</t>
  </si>
  <si>
    <t>Water Imported (million gallons/ year)</t>
  </si>
  <si>
    <t>Water Exported (million gallons/ year)</t>
  </si>
  <si>
    <t>Water Supplied (million gallons/ year)</t>
  </si>
  <si>
    <t>Billed Metered (million gallons/ year)</t>
  </si>
  <si>
    <t>Billed Unmetered (million gallons/ year)</t>
  </si>
  <si>
    <t>Unbilled Metered (million gallons/ year)</t>
  </si>
  <si>
    <t>Unbilled, Unmetered (million gallons/ year)</t>
  </si>
  <si>
    <t>Authorized Consumption (million gallons/ year)</t>
  </si>
  <si>
    <t>Water Losses (million gallons/ year)</t>
  </si>
  <si>
    <t>Apparent Losses (million gallons/ year)</t>
  </si>
  <si>
    <t>Real Losses (million gallons/ year)</t>
  </si>
  <si>
    <t>Current Annual Real Losses (CARL) (million gallons)</t>
  </si>
  <si>
    <t>Average Operating Pressure (psi)</t>
  </si>
  <si>
    <t>Unavoidable Annual Real Losses (UARL) (million gallons)</t>
  </si>
  <si>
    <t>Unit Unavoidable Real Losses (gallons/connection/day)</t>
  </si>
  <si>
    <t>Annual Cost of Non-Revenue Water</t>
  </si>
  <si>
    <t>Total Losses Per Service Connection Per Day</t>
  </si>
  <si>
    <t>Total Loss Cost Rate ($/connection/year)</t>
  </si>
  <si>
    <t>Apparent Loss Cost Rate ($/connection/year)</t>
  </si>
  <si>
    <t>Real Loss Cost Rate ($/connection/year)</t>
  </si>
  <si>
    <t>Non-Revenue Water (million gallons/ year)</t>
  </si>
  <si>
    <t>Albion Water Department</t>
  </si>
  <si>
    <t>Camden Waterworks</t>
  </si>
  <si>
    <t>Community Utilities of Indiana Inc. (WSC)</t>
  </si>
  <si>
    <t>Community Utilities of Indiana Inc. (IWS)</t>
  </si>
  <si>
    <t>Griffith Public Works Department</t>
  </si>
  <si>
    <t>Hartford City Water Works</t>
  </si>
  <si>
    <t>Jennings Northwest Regional Utilities</t>
  </si>
  <si>
    <t>Thorntown Utilities</t>
  </si>
  <si>
    <t>Town of Campbellsburg</t>
  </si>
  <si>
    <t>Town of Culver</t>
  </si>
  <si>
    <t>Town of Medaryville</t>
  </si>
  <si>
    <t>Town of Milan</t>
  </si>
  <si>
    <t>Town of Munster Water Department</t>
  </si>
  <si>
    <t>Town of Russellville</t>
  </si>
  <si>
    <t>Town of Seelyville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</si>
</sst>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,##0.000"/>
    <numFmt numFmtId="165" formatCode="#,##0.0"/>
    <numFmt numFmtId="166" formatCode="0.0"/>
    <numFmt numFmtId="167" formatCode="0.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9" fontId="2" fillId="2" borderId="2" xfId="2" applyFont="1" applyFill="1" applyBorder="1" applyAlignment="1" applyProtection="1">
      <alignment horizontal="left" vertical="center" wrapText="1"/>
    </xf>
    <xf numFmtId="9" fontId="3" fillId="0" borderId="0" xfId="2" applyFont="1"/>
    <xf numFmtId="44" fontId="2" fillId="2" borderId="2" xfId="1" applyFont="1" applyFill="1" applyBorder="1" applyAlignment="1" applyProtection="1">
      <alignment horizontal="left" vertical="center" wrapText="1"/>
    </xf>
    <xf numFmtId="44" fontId="3" fillId="0" borderId="0" xfId="1" applyFont="1"/>
    <xf numFmtId="167" fontId="2" fillId="2" borderId="2" xfId="1" applyNumberFormat="1" applyFont="1" applyFill="1" applyBorder="1" applyAlignment="1" applyProtection="1">
      <alignment horizontal="left" vertical="center" wrapText="1"/>
    </xf>
    <xf numFmtId="167" fontId="3" fillId="0" borderId="0" xfId="1" applyNumberFormat="1" applyFont="1"/>
    <xf numFmtId="44" fontId="2" fillId="2" borderId="2" xfId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48"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7" formatCode="0.0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font>
        <strike val="0"/>
        <outline val="0"/>
        <shadow val="0"/>
        <u val="none"/>
        <vertAlign val="baseline"/>
        <sz val="8"/>
        <color auto="1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"/>
        <color auto="1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6CD6C0-47AE-4AF7-960C-E33B23F978FA}" name="Table2" displayName="Table2" ref="A1:AR473" totalsRowShown="0" headerRowDxfId="47" dataDxfId="45" headerRowBorderDxfId="46" tableBorderDxfId="44">
  <sortState xmlns:xlrd2="http://schemas.microsoft.com/office/spreadsheetml/2017/richdata2" ref="A2:AR473">
    <sortCondition ref="A1:A473"/>
  </sortState>
  <tableColumns count="44">
    <tableColumn id="1" xr3:uid="{FF11E9A5-20DD-4758-AF64-35E11944D48D}" name="Name" dataDxfId="43"/>
    <tableColumn id="2" xr3:uid="{7BEA0D82-7DB5-4BF4-AB3F-F05377EB3AF7}" name="City" dataDxfId="42"/>
    <tableColumn id="3" xr3:uid="{E431E011-B80D-4720-BF31-B3691AC5C225}" name="PWSID" dataDxfId="41"/>
    <tableColumn id="4" xr3:uid="{C64C708E-D0E5-45A2-9939-9FDB5188A94A}" name="Volume From Own Sources (million gallons/ year)" dataDxfId="40"/>
    <tableColumn id="5" xr3:uid="{96C5B8F7-BC35-4840-ADAF-641CB23370DC}" name="Water Imported (million gallons/ year)" dataDxfId="39"/>
    <tableColumn id="6" xr3:uid="{572B1E6F-832E-4D83-8A1A-D139F7FACD81}" name="Water Exported (million gallons/ year)" dataDxfId="38"/>
    <tableColumn id="7" xr3:uid="{B198128A-CCF5-4AEA-9A75-0A92319B6C6D}" name="Water Supplied (million gallons/ year)" dataDxfId="37"/>
    <tableColumn id="8" xr3:uid="{8CE7581D-1FD8-4DDD-A593-F50C47B162F8}" name="Billed Metered (million gallons/ year)" dataDxfId="36"/>
    <tableColumn id="9" xr3:uid="{08E16358-DFA6-48A5-AB63-737E63BEC37A}" name="Billed Unmetered (million gallons/ year)" dataDxfId="35"/>
    <tableColumn id="10" xr3:uid="{D0AEA77F-D7EE-487F-95A7-F13BBC7E5A65}" name="Unbilled Metered (million gallons/ year)" dataDxfId="34"/>
    <tableColumn id="11" xr3:uid="{317C5BB5-214F-4D3D-8D43-125D16069B70}" name="Unbilled, Unmetered (million gallons/ year)" dataDxfId="33"/>
    <tableColumn id="12" xr3:uid="{7816D080-1C9E-4ABC-AD28-E3FFFF3D2262}" name="Authorized Consumption (million gallons/ year)" dataDxfId="32"/>
    <tableColumn id="13" xr3:uid="{1E7CB4B9-E892-4273-8064-A7BF62EE072A}" name="Water Losses (million gallons/ year)" dataDxfId="31"/>
    <tableColumn id="14" xr3:uid="{1DD7C62D-7B93-48AA-969F-3212DB820DB7}" name="Apparent Losses (million gallons/ year)" dataDxfId="30"/>
    <tableColumn id="15" xr3:uid="{D2F7CD50-C161-4C05-B8E4-9D004B94DE31}" name="Real Losses (million gallons/ year)" dataDxfId="29"/>
    <tableColumn id="16" xr3:uid="{FE293020-CECC-4754-A943-428D8C6621FF}" name="Non-Revenue Water (million gallons/ year)" dataDxfId="28"/>
    <tableColumn id="17" xr3:uid="{B7C5BD5B-B1C4-453A-B7F5-E802C983274A}" name="Length of Mains (miles)" dataDxfId="27"/>
    <tableColumn id="18" xr3:uid="{AC76F8CB-EA8A-4E70-9738-E1CD441ECC7D}" name="Number of Service Connections" dataDxfId="26"/>
    <tableColumn id="19" xr3:uid="{7ACC33FA-A607-479A-A136-9D760596D39D}" name="Average Operating Pressure (psi)" dataDxfId="25"/>
    <tableColumn id="20" xr3:uid="{59BD1BA7-F97E-4312-93F6-0E5B8C2BE547}" name="Total Annual Cost of Operating Water System" dataDxfId="24" dataCellStyle="Currency"/>
    <tableColumn id="21" xr3:uid="{F6160A57-6A8E-4F59-9F97-70C831DF4DD8}" name="Customer Retail Unit Cost ($/1000 gallons)" dataDxfId="23" dataCellStyle="Currency"/>
    <tableColumn id="22" xr3:uid="{E79D924F-203D-4F8F-BC21-0563AEC55856}" name="Variable Production Cost" dataDxfId="22" dataCellStyle="Currency"/>
    <tableColumn id="23" xr3:uid="{676D3EB2-1A3A-47AB-B6D7-9BB2CE2C385A}" name="Unavoidable Annual Real Losses (UARL) (million gallons)" dataDxfId="21"/>
    <tableColumn id="39" xr3:uid="{A118297D-3725-444E-BE3A-737DEF578972}" name="Unit Unavoidable Real Losses (gallons/connection/day)" dataDxfId="20">
      <calculatedColumnFormula>IFERROR(((W2*1000000)/Table2[[#This Row],[Number of Service Connections]])/365,"")</calculatedColumnFormula>
    </tableColumn>
    <tableColumn id="24" xr3:uid="{F6B936AB-073A-4BD7-9574-F110C3020582}" name="Annual Cost of Apparent Losses" dataDxfId="19" dataCellStyle="Currency"/>
    <tableColumn id="25" xr3:uid="{89A60060-289D-4ABB-B892-E7252F787286}" name="Annual Cost of Real Losses" dataDxfId="18" dataCellStyle="Currency"/>
    <tableColumn id="26" xr3:uid="{55343DAF-36B9-4942-9C64-F291B6F9BBEB}" name="Value Applied to Real Losses" dataDxfId="17"/>
    <tableColumn id="27" xr3:uid="{1579E972-8CE8-41C6-A30B-812279ECB316}" name="Non-Revenue Water as % by Volume of Water Supplied" dataDxfId="16" dataCellStyle="Percent"/>
    <tableColumn id="28" xr3:uid="{9BB1B971-DED6-4C3C-A7D9-DBD4D5FB9202}" name="Non-Revenue Water as % by Cost of Operating System" dataDxfId="15" dataCellStyle="Percent"/>
    <tableColumn id="40" xr3:uid="{A7340527-37EE-4B3C-A648-62085A38FBD7}" name="Annual Cost of Non-Revenue Water" dataDxfId="14" dataCellStyle="Currency"/>
    <tableColumn id="41" xr3:uid="{94F137B0-ACC5-441A-881E-6E159552E477}" name="Total Losses Per Service Connection Per Day" dataDxfId="13" dataCellStyle="Currency">
      <calculatedColumnFormula>AF2+AG2</calculatedColumnFormula>
    </tableColumn>
    <tableColumn id="29" xr3:uid="{B7235A52-4C37-4C53-87D4-FC07C1B82FA0}" name="Apparent Losses Per Service Connection Per Day" dataDxfId="12"/>
    <tableColumn id="30" xr3:uid="{D4E24483-F90B-479D-87D4-DA86C978124C}" name="Real Losses Per Service Connection Per Day" dataDxfId="11">
      <calculatedColumnFormula>(Table2[[#This Row],[Real Losses (million gallons/ year)]]*1000000)/Table2[[#This Row],[Number of Service Connections]]/365</calculatedColumnFormula>
    </tableColumn>
    <tableColumn id="31" xr3:uid="{CEFEAF86-3C8A-415A-AA6B-21214CB37D4A}" name="Real Losses Per Length of Main Per Day" dataDxfId="10">
      <calculatedColumnFormula>(Table2[[#This Row],[Real Losses (million gallons/ year)]]*1000000)/Table2[[#This Row],[Length of Mains (miles)]]/365</calculatedColumnFormula>
    </tableColumn>
    <tableColumn id="45" xr3:uid="{387FFC14-8623-48A9-8877-549B451E8B70}" name="Total Loss Cost Rate ($/connection/year)" dataDxfId="9" dataCellStyle="Currency"/>
    <tableColumn id="44" xr3:uid="{5FE4D818-D2FA-4A7B-817A-29039CBD274D}" name="Apparent Loss Cost Rate ($/connection/year)" dataDxfId="8" dataCellStyle="Currency"/>
    <tableColumn id="43" xr3:uid="{61C804C5-8B6E-438F-B277-80F60B51DCEA}" name="Real Loss Cost Rate ($/connection/year)" dataDxfId="7" dataCellStyle="Currency"/>
    <tableColumn id="42" xr3:uid="{20319872-5A28-43E9-8402-EAF52FED3CC6}" name="Water Audit Daily Validity Score" dataDxfId="6"/>
    <tableColumn id="32" xr3:uid="{58B8A731-18EC-45F7-9880-4F864261B1D2}" name="Current Annual Real Losses (CARL) (million gallons)" dataDxfId="5"/>
    <tableColumn id="33" xr3:uid="{B69C220A-47B1-449B-A127-FE86B8C19BAC}" name="Infrastructure Leak Index (ILI)" dataDxfId="4"/>
    <tableColumn id="35" xr3:uid="{608BFAAE-35CA-403C-A6D7-2CB84C3458AE}" name="Priority Area #1" dataDxfId="3"/>
    <tableColumn id="36" xr3:uid="{FA45070B-447C-4025-B990-0BEA35F46199}" name="Priority Area #2" dataDxfId="2"/>
    <tableColumn id="37" xr3:uid="{C363273C-8329-496F-8DCE-929D49119F36}" name="Priority Area #3" dataDxfId="1"/>
    <tableColumn id="38" xr3:uid="{9E603053-ECCD-422D-B0E9-8123E5C3655B}" name="PWSID 2,3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7BA7-DB9F-47EB-A306-DD9ED6B58F0D}">
  <dimension ref="A1:AR473"/>
  <sheetViews>
    <sheetView tabSelected="1" topLeftCell="A450" zoomScale="85" zoomScaleNormal="85" workbookViewId="0">
      <pane xSplit="1" topLeftCell="B1" activePane="topRight" state="frozen"/>
      <selection pane="topRight" activeCell="A475" sqref="A475"/>
    </sheetView>
  </sheetViews>
  <sheetFormatPr defaultColWidth="11.28515625" defaultRowHeight="11.25" x14ac:dyDescent="0.2"/>
  <cols>
    <col min="1" max="1" width="35.140625" style="13" bestFit="1" customWidth="1"/>
    <col min="2" max="2" width="21.140625" style="13" bestFit="1" customWidth="1"/>
    <col min="3" max="3" width="8.5703125" style="13" bestFit="1" customWidth="1"/>
    <col min="4" max="4" width="11.7109375" style="13" bestFit="1" customWidth="1"/>
    <col min="5" max="5" width="9.5703125" style="13" bestFit="1" customWidth="1"/>
    <col min="6" max="6" width="11.28515625" style="13"/>
    <col min="7" max="8" width="10.42578125" style="13" bestFit="1" customWidth="1"/>
    <col min="9" max="9" width="10.5703125" style="13" bestFit="1" customWidth="1"/>
    <col min="10" max="10" width="10.42578125" style="13" bestFit="1" customWidth="1"/>
    <col min="11" max="11" width="10.5703125" style="13" bestFit="1" customWidth="1"/>
    <col min="12" max="12" width="13.140625" style="13" customWidth="1"/>
    <col min="13" max="14" width="10.42578125" style="13" bestFit="1" customWidth="1"/>
    <col min="15" max="15" width="10.85546875" style="13" bestFit="1" customWidth="1"/>
    <col min="16" max="16" width="11.42578125" style="13" customWidth="1"/>
    <col min="17" max="17" width="10.42578125" style="13" bestFit="1" customWidth="1"/>
    <col min="18" max="18" width="12.140625" style="13" customWidth="1"/>
    <col min="19" max="19" width="9.7109375" style="13" bestFit="1" customWidth="1"/>
    <col min="20" max="20" width="13.5703125" style="18" bestFit="1" customWidth="1"/>
    <col min="21" max="21" width="11.28515625" style="18"/>
    <col min="22" max="22" width="11" style="18" bestFit="1" customWidth="1"/>
    <col min="23" max="23" width="16.28515625" style="13" bestFit="1" customWidth="1"/>
    <col min="24" max="24" width="19.42578125" style="13" customWidth="1"/>
    <col min="25" max="25" width="12.5703125" style="18" bestFit="1" customWidth="1"/>
    <col min="26" max="26" width="11.7109375" style="18" bestFit="1" customWidth="1"/>
    <col min="27" max="27" width="10.7109375" style="13" bestFit="1" customWidth="1"/>
    <col min="28" max="28" width="10.85546875" style="16" bestFit="1" customWidth="1"/>
    <col min="29" max="29" width="10.7109375" style="16" bestFit="1" customWidth="1"/>
    <col min="30" max="30" width="13.42578125" style="18" customWidth="1"/>
    <col min="31" max="31" width="13.42578125" style="20" customWidth="1"/>
    <col min="32" max="32" width="11.42578125" style="13" bestFit="1" customWidth="1"/>
    <col min="33" max="33" width="15" style="13" bestFit="1" customWidth="1"/>
    <col min="34" max="34" width="11.28515625" style="13"/>
    <col min="35" max="37" width="11.28515625" style="18"/>
    <col min="38" max="38" width="11.28515625" style="13"/>
    <col min="39" max="39" width="11.7109375" style="13" bestFit="1" customWidth="1"/>
    <col min="40" max="40" width="13.140625" style="13" bestFit="1" customWidth="1"/>
    <col min="41" max="41" width="25.140625" style="14" customWidth="1"/>
    <col min="42" max="42" width="25.7109375" style="14" customWidth="1"/>
    <col min="43" max="43" width="25.85546875" style="14" customWidth="1"/>
    <col min="44" max="44" width="16.7109375" style="13" customWidth="1"/>
    <col min="45" max="16384" width="11.28515625" style="13"/>
  </cols>
  <sheetData>
    <row r="1" spans="1:44" s="12" customFormat="1" ht="79.900000000000006" customHeight="1" x14ac:dyDescent="0.25">
      <c r="A1" s="1" t="s">
        <v>0</v>
      </c>
      <c r="B1" s="2" t="s">
        <v>1</v>
      </c>
      <c r="C1" s="3" t="s">
        <v>2</v>
      </c>
      <c r="D1" s="4" t="s">
        <v>1386</v>
      </c>
      <c r="E1" s="4" t="s">
        <v>1387</v>
      </c>
      <c r="F1" s="4" t="s">
        <v>1388</v>
      </c>
      <c r="G1" s="4" t="s">
        <v>1389</v>
      </c>
      <c r="H1" s="4" t="s">
        <v>1390</v>
      </c>
      <c r="I1" s="4" t="s">
        <v>1391</v>
      </c>
      <c r="J1" s="4" t="s">
        <v>1392</v>
      </c>
      <c r="K1" s="4" t="s">
        <v>1393</v>
      </c>
      <c r="L1" s="4" t="s">
        <v>1394</v>
      </c>
      <c r="M1" s="4" t="s">
        <v>1395</v>
      </c>
      <c r="N1" s="4" t="s">
        <v>1396</v>
      </c>
      <c r="O1" s="4" t="s">
        <v>1397</v>
      </c>
      <c r="P1" s="4" t="s">
        <v>1407</v>
      </c>
      <c r="Q1" s="5" t="s">
        <v>3</v>
      </c>
      <c r="R1" s="6" t="s">
        <v>4</v>
      </c>
      <c r="S1" s="7" t="s">
        <v>1399</v>
      </c>
      <c r="T1" s="17" t="s">
        <v>5</v>
      </c>
      <c r="U1" s="21" t="s">
        <v>6</v>
      </c>
      <c r="V1" s="21" t="s">
        <v>7</v>
      </c>
      <c r="W1" s="9" t="s">
        <v>1400</v>
      </c>
      <c r="X1" s="9" t="s">
        <v>1401</v>
      </c>
      <c r="Y1" s="21" t="s">
        <v>8</v>
      </c>
      <c r="Z1" s="21" t="s">
        <v>9</v>
      </c>
      <c r="AA1" s="8" t="s">
        <v>10</v>
      </c>
      <c r="AB1" s="15" t="s">
        <v>11</v>
      </c>
      <c r="AC1" s="15" t="s">
        <v>12</v>
      </c>
      <c r="AD1" s="17" t="s">
        <v>1402</v>
      </c>
      <c r="AE1" s="19" t="s">
        <v>1403</v>
      </c>
      <c r="AF1" s="10" t="s">
        <v>13</v>
      </c>
      <c r="AG1" s="10" t="s">
        <v>14</v>
      </c>
      <c r="AH1" s="10" t="s">
        <v>15</v>
      </c>
      <c r="AI1" s="21" t="s">
        <v>1404</v>
      </c>
      <c r="AJ1" s="21" t="s">
        <v>1405</v>
      </c>
      <c r="AK1" s="21" t="s">
        <v>1406</v>
      </c>
      <c r="AL1" s="11" t="s">
        <v>17</v>
      </c>
      <c r="AM1" s="9" t="s">
        <v>1398</v>
      </c>
      <c r="AN1" s="10" t="s">
        <v>16</v>
      </c>
      <c r="AO1" s="8" t="s">
        <v>18</v>
      </c>
      <c r="AP1" s="8" t="s">
        <v>19</v>
      </c>
      <c r="AQ1" s="8" t="s">
        <v>20</v>
      </c>
      <c r="AR1" s="3" t="s">
        <v>1380</v>
      </c>
    </row>
    <row r="2" spans="1:44" x14ac:dyDescent="0.2">
      <c r="A2" s="13" t="s">
        <v>21</v>
      </c>
      <c r="B2" s="13" t="s">
        <v>54</v>
      </c>
      <c r="C2" s="13" t="s">
        <v>767</v>
      </c>
      <c r="D2" s="13">
        <v>144.00399999999999</v>
      </c>
      <c r="E2" s="13">
        <v>0</v>
      </c>
      <c r="F2" s="13">
        <v>3.2997000000000001</v>
      </c>
      <c r="G2" s="13">
        <v>140.70429999999999</v>
      </c>
      <c r="H2" s="13">
        <v>88.231300000000005</v>
      </c>
      <c r="I2" s="13">
        <v>0</v>
      </c>
      <c r="J2" s="13">
        <v>0</v>
      </c>
      <c r="K2" s="13">
        <v>1.75880375</v>
      </c>
      <c r="L2" s="13">
        <v>89.990103750000003</v>
      </c>
      <c r="M2" s="13">
        <v>50.714196249999986</v>
      </c>
      <c r="N2" s="13">
        <v>5.2160916315789487</v>
      </c>
      <c r="O2" s="13">
        <v>45.498104618421038</v>
      </c>
      <c r="P2" s="13">
        <v>52.472999999999985</v>
      </c>
      <c r="Q2" s="13">
        <v>400.7</v>
      </c>
      <c r="R2" s="13">
        <v>2070</v>
      </c>
      <c r="S2" s="13">
        <v>87.7</v>
      </c>
      <c r="T2" s="18">
        <v>661626</v>
      </c>
      <c r="U2" s="18">
        <v>10.24</v>
      </c>
      <c r="V2" s="18">
        <v>612.98</v>
      </c>
      <c r="W2" s="13">
        <v>83.096077320318173</v>
      </c>
      <c r="X2" s="13">
        <f>IFERROR(((W2*1000000)/Table2[[#This Row],[Number of Service Connections]])/365,"")</f>
        <v>109.9809110188845</v>
      </c>
      <c r="Y2" s="18">
        <v>53412.78</v>
      </c>
      <c r="Z2" s="18">
        <v>27889.43</v>
      </c>
      <c r="AA2" s="13" t="s">
        <v>22</v>
      </c>
      <c r="AB2" s="16">
        <v>0.37293103337993216</v>
      </c>
      <c r="AC2" s="16">
        <v>0.12451191156188414</v>
      </c>
      <c r="AD2" s="18">
        <v>81302.209999999992</v>
      </c>
      <c r="AE2" s="20">
        <f t="shared" ref="AE2:AE65" si="0">AF2+AG2</f>
        <v>67.122223876646146</v>
      </c>
      <c r="AF2" s="13">
        <v>6.9037014513651629</v>
      </c>
      <c r="AG2" s="13">
        <f>(Table2[[#This Row],[Real Losses (million gallons/ year)]]*1000000)/Table2[[#This Row],[Number of Service Connections]]/365</f>
        <v>60.21852242528098</v>
      </c>
      <c r="AH2" s="13">
        <f>(Table2[[#This Row],[Real Losses (million gallons/ year)]]*1000000)/Table2[[#This Row],[Length of Mains (miles)]]/365</f>
        <v>311.08645225937511</v>
      </c>
      <c r="AI2" s="18">
        <v>39.276429951690822</v>
      </c>
      <c r="AJ2" s="18">
        <v>25.803275362318839</v>
      </c>
      <c r="AK2" s="18">
        <v>13.473154589371982</v>
      </c>
      <c r="AL2" s="13">
        <v>45.389513418724555</v>
      </c>
      <c r="AM2" s="13">
        <v>45.498104618421038</v>
      </c>
      <c r="AN2" s="13">
        <v>0.54753613029211068</v>
      </c>
      <c r="AO2" s="14" t="s">
        <v>23</v>
      </c>
      <c r="AP2" s="14" t="s">
        <v>24</v>
      </c>
      <c r="AQ2" s="14" t="s">
        <v>25</v>
      </c>
    </row>
    <row r="3" spans="1:44" x14ac:dyDescent="0.2">
      <c r="A3" s="13" t="s">
        <v>26</v>
      </c>
      <c r="B3" s="13" t="s">
        <v>27</v>
      </c>
      <c r="C3" s="13" t="s">
        <v>768</v>
      </c>
      <c r="D3" s="13">
        <v>11.3</v>
      </c>
      <c r="E3" s="13">
        <v>0</v>
      </c>
      <c r="F3" s="13">
        <v>0</v>
      </c>
      <c r="G3" s="13">
        <v>10.660377358490566</v>
      </c>
      <c r="H3" s="13">
        <v>8.6999999999999993</v>
      </c>
      <c r="I3" s="13">
        <v>0.94</v>
      </c>
      <c r="J3" s="13">
        <v>0</v>
      </c>
      <c r="K3" s="13">
        <v>0.13325471698113209</v>
      </c>
      <c r="L3" s="13">
        <v>9.7732547169811301</v>
      </c>
      <c r="M3" s="13">
        <v>0.88712264150943554</v>
      </c>
      <c r="N3" s="13">
        <v>0.5062956802383316</v>
      </c>
      <c r="O3" s="13">
        <v>0.38082696127110394</v>
      </c>
      <c r="P3" s="13">
        <v>1.0203773584905675</v>
      </c>
      <c r="Q3" s="13">
        <v>6</v>
      </c>
      <c r="R3" s="13">
        <v>208</v>
      </c>
      <c r="S3" s="13">
        <v>46</v>
      </c>
      <c r="T3" s="18">
        <v>142052.32999999999</v>
      </c>
      <c r="U3" s="18">
        <v>15.88</v>
      </c>
      <c r="V3" s="18">
        <v>6000</v>
      </c>
      <c r="W3" s="13" t="s">
        <v>28</v>
      </c>
      <c r="X3" s="13" t="str">
        <f>IFERROR(((W3*1000000)/Table2[[#This Row],[Number of Service Connections]])/365,"")</f>
        <v/>
      </c>
      <c r="Y3" s="18">
        <v>8039.98</v>
      </c>
      <c r="Z3" s="18">
        <v>2284.96</v>
      </c>
      <c r="AA3" s="13" t="s">
        <v>22</v>
      </c>
      <c r="AB3" s="16">
        <v>9.5716814159292202E-2</v>
      </c>
      <c r="AC3" s="16">
        <v>7.8312446347751738E-2</v>
      </c>
      <c r="AD3" s="18">
        <v>10324.939999999999</v>
      </c>
      <c r="AE3" s="20">
        <f t="shared" si="0"/>
        <v>11.684966300176971</v>
      </c>
      <c r="AF3" s="13">
        <v>6.6688050610949894</v>
      </c>
      <c r="AG3" s="13">
        <f>(Table2[[#This Row],[Real Losses (million gallons/ year)]]*1000000)/Table2[[#This Row],[Number of Service Connections]]/365</f>
        <v>5.0161612390819803</v>
      </c>
      <c r="AH3" s="13">
        <f>(Table2[[#This Row],[Real Losses (million gallons/ year)]]*1000000)/Table2[[#This Row],[Length of Mains (miles)]]/365</f>
        <v>173.89358962150865</v>
      </c>
      <c r="AI3" s="18">
        <v>49.639134615384613</v>
      </c>
      <c r="AJ3" s="18">
        <v>38.653750000000002</v>
      </c>
      <c r="AK3" s="18">
        <v>10.985384615384616</v>
      </c>
      <c r="AL3" s="13">
        <v>58.431002589715128</v>
      </c>
      <c r="AM3" s="13">
        <v>0.38082696127110394</v>
      </c>
      <c r="AO3" s="14" t="s">
        <v>23</v>
      </c>
      <c r="AP3" s="14" t="s">
        <v>24</v>
      </c>
      <c r="AQ3" s="14" t="s">
        <v>25</v>
      </c>
    </row>
    <row r="4" spans="1:44" x14ac:dyDescent="0.2">
      <c r="A4" s="13" t="s">
        <v>29</v>
      </c>
      <c r="B4" s="13" t="s">
        <v>30</v>
      </c>
      <c r="C4" s="13" t="s">
        <v>769</v>
      </c>
      <c r="D4" s="13">
        <v>34.762999999999998</v>
      </c>
      <c r="E4" s="13">
        <v>0</v>
      </c>
      <c r="F4" s="13">
        <v>0</v>
      </c>
      <c r="G4" s="13">
        <v>34.762999999999998</v>
      </c>
      <c r="H4" s="13">
        <v>27.791</v>
      </c>
      <c r="I4" s="13">
        <v>0.223</v>
      </c>
      <c r="J4" s="13">
        <v>2.1520000000000001</v>
      </c>
      <c r="K4" s="13">
        <v>0.43453750000000002</v>
      </c>
      <c r="L4" s="13">
        <v>30.600537500000002</v>
      </c>
      <c r="M4" s="13">
        <v>4.1624624999999966</v>
      </c>
      <c r="N4" s="13">
        <v>1.7323323684210548</v>
      </c>
      <c r="O4" s="13">
        <v>2.4301301315789416</v>
      </c>
      <c r="P4" s="13">
        <v>6.748999999999997</v>
      </c>
      <c r="Q4" s="13">
        <v>16.2</v>
      </c>
      <c r="R4" s="13">
        <v>485</v>
      </c>
      <c r="S4" s="13">
        <v>57.7</v>
      </c>
      <c r="T4" s="18">
        <v>382487.26</v>
      </c>
      <c r="U4" s="18">
        <v>7.49</v>
      </c>
      <c r="V4" s="18">
        <v>684.03</v>
      </c>
      <c r="W4" s="13" t="s">
        <v>28</v>
      </c>
      <c r="X4" s="13" t="str">
        <f>IFERROR(((W4*1000000)/Table2[[#This Row],[Number of Service Connections]])/365,"")</f>
        <v/>
      </c>
      <c r="Y4" s="18">
        <v>12975.17</v>
      </c>
      <c r="Z4" s="18">
        <v>1662.28</v>
      </c>
      <c r="AA4" s="13" t="s">
        <v>22</v>
      </c>
      <c r="AB4" s="16">
        <v>0.19414319822800097</v>
      </c>
      <c r="AC4" s="16">
        <v>4.2894815894005581E-2</v>
      </c>
      <c r="AD4" s="18">
        <v>14637.45</v>
      </c>
      <c r="AE4" s="20">
        <f t="shared" si="0"/>
        <v>23.51341618415476</v>
      </c>
      <c r="AF4" s="13">
        <v>9.7858063461152636</v>
      </c>
      <c r="AG4" s="13">
        <f>(Table2[[#This Row],[Real Losses (million gallons/ year)]]*1000000)/Table2[[#This Row],[Number of Service Connections]]/365</f>
        <v>13.727609838039497</v>
      </c>
      <c r="AH4" s="13">
        <f>(Table2[[#This Row],[Real Losses (million gallons/ year)]]*1000000)/Table2[[#This Row],[Length of Mains (miles)]]/365</f>
        <v>410.98091181784912</v>
      </c>
      <c r="AI4" s="18">
        <v>30.180309278350517</v>
      </c>
      <c r="AJ4" s="18">
        <v>26.752927835051548</v>
      </c>
      <c r="AK4" s="18">
        <v>3.4273814432989691</v>
      </c>
      <c r="AL4" s="13">
        <v>60.500000000000007</v>
      </c>
      <c r="AM4" s="13">
        <v>2.4301301315789416</v>
      </c>
      <c r="AO4" s="14" t="s">
        <v>23</v>
      </c>
      <c r="AP4" s="14" t="s">
        <v>25</v>
      </c>
      <c r="AQ4" s="14" t="s">
        <v>31</v>
      </c>
    </row>
    <row r="5" spans="1:44" x14ac:dyDescent="0.2">
      <c r="A5" s="13" t="s">
        <v>1408</v>
      </c>
      <c r="B5" s="13" t="s">
        <v>1265</v>
      </c>
      <c r="C5" s="13" t="s">
        <v>770</v>
      </c>
      <c r="D5" s="13">
        <v>116.014</v>
      </c>
      <c r="E5" s="13">
        <v>0</v>
      </c>
      <c r="F5" s="13">
        <v>0</v>
      </c>
      <c r="G5" s="13">
        <v>116.014</v>
      </c>
      <c r="H5" s="13">
        <v>72.561000000000007</v>
      </c>
      <c r="I5" s="13">
        <v>8.2000000000000003E-2</v>
      </c>
      <c r="J5" s="13">
        <v>1.3620000000000001</v>
      </c>
      <c r="K5" s="13">
        <v>3.5190000000000001</v>
      </c>
      <c r="L5" s="13">
        <v>77.524000000000001</v>
      </c>
      <c r="M5" s="13">
        <v>38.489999999999995</v>
      </c>
      <c r="N5" s="13">
        <v>4.3621217105263161</v>
      </c>
      <c r="O5" s="13">
        <v>34.127878289473678</v>
      </c>
      <c r="P5" s="13">
        <v>43.370999999999995</v>
      </c>
      <c r="Q5" s="13">
        <v>18.5</v>
      </c>
      <c r="R5" s="13">
        <v>894</v>
      </c>
      <c r="S5" s="13">
        <v>58.3</v>
      </c>
      <c r="T5" s="18">
        <v>368855.3</v>
      </c>
      <c r="U5" s="18">
        <v>6.36</v>
      </c>
      <c r="V5" s="18">
        <v>218.76</v>
      </c>
      <c r="W5" s="13" t="s">
        <v>28</v>
      </c>
      <c r="X5" s="13" t="str">
        <f>IFERROR(((W5*1000000)/Table2[[#This Row],[Number of Service Connections]])/365,"")</f>
        <v/>
      </c>
      <c r="Y5" s="18">
        <v>27743.09</v>
      </c>
      <c r="Z5" s="18">
        <v>217053.31</v>
      </c>
      <c r="AA5" s="13" t="s">
        <v>32</v>
      </c>
      <c r="AB5" s="16">
        <v>0.37384281207440478</v>
      </c>
      <c r="AC5" s="16">
        <v>0.7478259360784566</v>
      </c>
      <c r="AD5" s="18">
        <v>244796.4</v>
      </c>
      <c r="AE5" s="20">
        <f t="shared" si="0"/>
        <v>117.9553185621035</v>
      </c>
      <c r="AF5" s="13">
        <v>13.368029513426853</v>
      </c>
      <c r="AG5" s="13">
        <f>(Table2[[#This Row],[Real Losses (million gallons/ year)]]*1000000)/Table2[[#This Row],[Number of Service Connections]]/365</f>
        <v>104.58728904867665</v>
      </c>
      <c r="AH5" s="13">
        <f>(Table2[[#This Row],[Real Losses (million gallons/ year)]]*1000000)/Table2[[#This Row],[Length of Mains (miles)]]/365</f>
        <v>5054.1100761901034</v>
      </c>
      <c r="AI5" s="18">
        <v>273.8214765100671</v>
      </c>
      <c r="AJ5" s="18">
        <v>31.032539149888144</v>
      </c>
      <c r="AK5" s="18">
        <v>242.78893736017898</v>
      </c>
      <c r="AL5" s="13">
        <v>59.763157894736842</v>
      </c>
      <c r="AM5" s="13">
        <v>34.127878289473678</v>
      </c>
      <c r="AO5" s="14" t="s">
        <v>23</v>
      </c>
      <c r="AP5" s="14" t="s">
        <v>31</v>
      </c>
      <c r="AQ5" s="14" t="s">
        <v>33</v>
      </c>
    </row>
    <row r="6" spans="1:44" x14ac:dyDescent="0.2">
      <c r="A6" s="13" t="s">
        <v>1329</v>
      </c>
      <c r="B6" s="13" t="s">
        <v>1255</v>
      </c>
      <c r="C6" s="13" t="s">
        <v>824</v>
      </c>
      <c r="D6" s="13">
        <v>444.983</v>
      </c>
      <c r="E6" s="13">
        <v>0</v>
      </c>
      <c r="F6" s="13">
        <v>0</v>
      </c>
      <c r="G6" s="13">
        <v>442.57299999999998</v>
      </c>
      <c r="H6" s="13">
        <v>281.608</v>
      </c>
      <c r="I6" s="13">
        <v>2</v>
      </c>
      <c r="J6" s="13">
        <v>1</v>
      </c>
      <c r="K6" s="13">
        <v>5.5321625000000001</v>
      </c>
      <c r="L6" s="13">
        <v>290.14016250000003</v>
      </c>
      <c r="M6" s="13">
        <v>152.43283749999995</v>
      </c>
      <c r="N6" s="13">
        <v>16.684557763157901</v>
      </c>
      <c r="O6" s="13">
        <v>135.74827973684205</v>
      </c>
      <c r="P6" s="13">
        <v>158.96499999999995</v>
      </c>
      <c r="Q6" s="13">
        <v>25.6</v>
      </c>
      <c r="R6" s="13">
        <v>2034</v>
      </c>
      <c r="S6" s="13">
        <v>62</v>
      </c>
      <c r="T6" s="18">
        <v>946468.01</v>
      </c>
      <c r="U6" s="18">
        <v>5.51</v>
      </c>
      <c r="V6" s="18">
        <v>186.61</v>
      </c>
      <c r="W6" s="13" t="s">
        <v>28</v>
      </c>
      <c r="X6" s="13" t="str">
        <f>IFERROR(((W6*1000000)/Table2[[#This Row],[Number of Service Connections]])/365,"")</f>
        <v/>
      </c>
      <c r="Y6" s="18">
        <v>91931.91</v>
      </c>
      <c r="Z6" s="18">
        <v>25331.99</v>
      </c>
      <c r="AA6" s="13" t="s">
        <v>22</v>
      </c>
      <c r="AB6" s="16">
        <v>0.35918368269189477</v>
      </c>
      <c r="AC6" s="16">
        <v>0.12518422741072582</v>
      </c>
      <c r="AD6" s="18">
        <v>117263.90000000001</v>
      </c>
      <c r="AE6" s="20">
        <f t="shared" si="0"/>
        <v>205.32163831306144</v>
      </c>
      <c r="AF6" s="13">
        <v>22.473508927894155</v>
      </c>
      <c r="AG6" s="13">
        <f>(Table2[[#This Row],[Real Losses (million gallons/ year)]]*1000000)/Table2[[#This Row],[Number of Service Connections]]/365</f>
        <v>182.84812938516728</v>
      </c>
      <c r="AH6" s="13">
        <f>(Table2[[#This Row],[Real Losses (million gallons/ year)]]*1000000)/Table2[[#This Row],[Length of Mains (miles)]]/365</f>
        <v>14527.855280055868</v>
      </c>
      <c r="AI6" s="18">
        <v>57.651868239921335</v>
      </c>
      <c r="AJ6" s="18">
        <v>45.197595870206491</v>
      </c>
      <c r="AK6" s="18">
        <v>12.454272369714847</v>
      </c>
      <c r="AL6" s="13">
        <v>36.937286680837651</v>
      </c>
      <c r="AM6" s="13">
        <v>135.74827973684205</v>
      </c>
      <c r="AO6" s="14" t="s">
        <v>23</v>
      </c>
      <c r="AP6" s="14" t="s">
        <v>25</v>
      </c>
      <c r="AQ6" s="14" t="s">
        <v>24</v>
      </c>
    </row>
    <row r="7" spans="1:44" ht="22.5" x14ac:dyDescent="0.2">
      <c r="A7" s="13" t="s">
        <v>34</v>
      </c>
      <c r="B7" s="13" t="s">
        <v>35</v>
      </c>
      <c r="C7" s="13" t="s">
        <v>771</v>
      </c>
      <c r="D7" s="13">
        <v>0</v>
      </c>
      <c r="E7" s="13">
        <v>10.742000000000001</v>
      </c>
      <c r="F7" s="13">
        <v>0</v>
      </c>
      <c r="G7" s="13">
        <v>10.742000000000001</v>
      </c>
      <c r="H7" s="13">
        <v>10.641999999999999</v>
      </c>
      <c r="I7" s="13">
        <v>0</v>
      </c>
      <c r="J7" s="13">
        <v>0</v>
      </c>
      <c r="K7" s="13">
        <v>1E-3</v>
      </c>
      <c r="L7" s="13">
        <v>10.642999999999999</v>
      </c>
      <c r="M7" s="13">
        <v>9.9000000000001975E-2</v>
      </c>
      <c r="N7" s="13">
        <v>0.6135652631578955</v>
      </c>
      <c r="O7" s="13">
        <v>-0.51456526315789353</v>
      </c>
      <c r="P7" s="13">
        <v>0.10000000000000198</v>
      </c>
      <c r="Q7" s="13">
        <v>53</v>
      </c>
      <c r="R7" s="13">
        <v>204</v>
      </c>
      <c r="S7" s="13">
        <v>40</v>
      </c>
      <c r="T7" s="18">
        <v>115669</v>
      </c>
      <c r="U7" s="18">
        <v>11.15</v>
      </c>
      <c r="V7" s="18">
        <v>5172.29</v>
      </c>
      <c r="W7" s="13" t="s">
        <v>28</v>
      </c>
      <c r="X7" s="13" t="str">
        <f>IFERROR(((W7*1000000)/Table2[[#This Row],[Number of Service Connections]])/365,"")</f>
        <v/>
      </c>
      <c r="Y7" s="18">
        <v>6841.25</v>
      </c>
      <c r="Z7" s="18">
        <v>-2661.48</v>
      </c>
      <c r="AA7" s="13" t="s">
        <v>22</v>
      </c>
      <c r="AB7" s="16">
        <v>9.3092533978776735E-3</v>
      </c>
      <c r="AC7" s="16">
        <v>3.6180343992181091E-2</v>
      </c>
      <c r="AD7" s="18">
        <v>4179.7700000000004</v>
      </c>
      <c r="AE7" s="20">
        <f t="shared" si="0"/>
        <v>1.3295729250604618</v>
      </c>
      <c r="AF7" s="13">
        <v>8.2401996126496844</v>
      </c>
      <c r="AG7" s="13">
        <f>(Table2[[#This Row],[Real Losses (million gallons/ year)]]*1000000)/Table2[[#This Row],[Number of Service Connections]]/365</f>
        <v>-6.9106266875892226</v>
      </c>
      <c r="AH7" s="13">
        <f>(Table2[[#This Row],[Real Losses (million gallons/ year)]]*1000000)/Table2[[#This Row],[Length of Mains (miles)]]/365</f>
        <v>-26.599393288079273</v>
      </c>
      <c r="AI7" s="18">
        <v>20.48906862745098</v>
      </c>
      <c r="AJ7" s="18">
        <v>33.535539215686278</v>
      </c>
      <c r="AK7" s="18">
        <v>-13.046470588235294</v>
      </c>
      <c r="AL7" s="13">
        <v>44.588888888888889</v>
      </c>
      <c r="AM7" s="13">
        <v>-0.51456526315789353</v>
      </c>
      <c r="AO7" s="14" t="s">
        <v>36</v>
      </c>
      <c r="AP7" s="14" t="s">
        <v>24</v>
      </c>
      <c r="AQ7" s="14" t="s">
        <v>37</v>
      </c>
    </row>
    <row r="8" spans="1:44" ht="22.5" x14ac:dyDescent="0.2">
      <c r="A8" s="13" t="s">
        <v>38</v>
      </c>
      <c r="B8" s="13" t="s">
        <v>39</v>
      </c>
      <c r="C8" s="13" t="s">
        <v>772</v>
      </c>
      <c r="D8" s="13">
        <v>13.833</v>
      </c>
      <c r="E8" s="13">
        <v>0</v>
      </c>
      <c r="F8" s="13">
        <v>0</v>
      </c>
      <c r="G8" s="13">
        <v>13.833</v>
      </c>
      <c r="H8" s="13">
        <v>11.76</v>
      </c>
      <c r="I8" s="13">
        <v>2.5999999999999999E-2</v>
      </c>
      <c r="J8" s="13">
        <v>0</v>
      </c>
      <c r="K8" s="13">
        <v>0.71899999999999997</v>
      </c>
      <c r="L8" s="13">
        <v>12.504999999999999</v>
      </c>
      <c r="M8" s="13">
        <v>1.3280000000000012</v>
      </c>
      <c r="N8" s="13">
        <v>0.68292986842105396</v>
      </c>
      <c r="O8" s="13">
        <v>0.64507013157894721</v>
      </c>
      <c r="P8" s="13">
        <v>2.047000000000001</v>
      </c>
      <c r="Q8" s="13">
        <v>7.98</v>
      </c>
      <c r="R8" s="13">
        <v>337</v>
      </c>
      <c r="S8" s="13">
        <v>62.3</v>
      </c>
      <c r="T8" s="18">
        <v>126711.56</v>
      </c>
      <c r="U8" s="18">
        <v>6.68</v>
      </c>
      <c r="V8" s="18">
        <v>865.96</v>
      </c>
      <c r="W8" s="13" t="s">
        <v>28</v>
      </c>
      <c r="X8" s="13" t="str">
        <f>IFERROR(((W8*1000000)/Table2[[#This Row],[Number of Service Connections]])/365,"")</f>
        <v/>
      </c>
      <c r="Y8" s="18">
        <v>4561.97</v>
      </c>
      <c r="Z8" s="18">
        <v>558.6</v>
      </c>
      <c r="AA8" s="13" t="s">
        <v>22</v>
      </c>
      <c r="AB8" s="16">
        <v>0.14797946938480452</v>
      </c>
      <c r="AC8" s="16">
        <v>4.5325001856142765E-2</v>
      </c>
      <c r="AD8" s="18">
        <v>5120.5700000000006</v>
      </c>
      <c r="AE8" s="20">
        <f t="shared" si="0"/>
        <v>10.796309093126304</v>
      </c>
      <c r="AF8" s="13">
        <v>5.5520496599410913</v>
      </c>
      <c r="AG8" s="13">
        <f>(Table2[[#This Row],[Real Losses (million gallons/ year)]]*1000000)/Table2[[#This Row],[Number of Service Connections]]/365</f>
        <v>5.2442594331852135</v>
      </c>
      <c r="AH8" s="13">
        <f>(Table2[[#This Row],[Real Losses (million gallons/ year)]]*1000000)/Table2[[#This Row],[Length of Mains (miles)]]/365</f>
        <v>221.46809887010238</v>
      </c>
      <c r="AI8" s="18">
        <v>15.194569732937685</v>
      </c>
      <c r="AJ8" s="18">
        <v>13.537002967359051</v>
      </c>
      <c r="AK8" s="18">
        <v>1.657566765578635</v>
      </c>
      <c r="AL8" s="13">
        <v>71.529411764705884</v>
      </c>
      <c r="AM8" s="13">
        <v>0.64507013157894721</v>
      </c>
      <c r="AO8" s="14" t="s">
        <v>23</v>
      </c>
      <c r="AP8" s="14" t="s">
        <v>40</v>
      </c>
      <c r="AQ8" s="14" t="s">
        <v>25</v>
      </c>
    </row>
    <row r="9" spans="1:44" x14ac:dyDescent="0.2">
      <c r="A9" s="13" t="s">
        <v>1330</v>
      </c>
      <c r="B9" s="13" t="s">
        <v>122</v>
      </c>
      <c r="C9" s="13" t="s">
        <v>825</v>
      </c>
      <c r="D9" s="13">
        <v>3798.3209999999999</v>
      </c>
      <c r="G9" s="13">
        <v>3875.8377551020408</v>
      </c>
      <c r="H9" s="13">
        <v>2378.991</v>
      </c>
      <c r="K9" s="13">
        <v>48.44797193877551</v>
      </c>
      <c r="L9" s="13">
        <v>2427.4389719387755</v>
      </c>
      <c r="M9" s="13">
        <v>1448.3987831632653</v>
      </c>
      <c r="N9" s="13">
        <v>140.84712451933405</v>
      </c>
      <c r="O9" s="13">
        <v>1307.5516586439312</v>
      </c>
      <c r="P9" s="13">
        <v>1496.8467551020408</v>
      </c>
      <c r="Q9" s="13">
        <v>420</v>
      </c>
      <c r="R9" s="13">
        <v>24766</v>
      </c>
      <c r="S9" s="13">
        <v>60</v>
      </c>
      <c r="T9" s="18">
        <v>16714102.539999999</v>
      </c>
      <c r="U9" s="18">
        <v>4.41</v>
      </c>
      <c r="V9" s="18">
        <v>239.28</v>
      </c>
      <c r="W9" s="13">
        <v>131.11749</v>
      </c>
      <c r="X9" s="13">
        <f>IFERROR(((W9*1000000)/Table2[[#This Row],[Number of Service Connections]])/365,"")</f>
        <v>14.504804974561898</v>
      </c>
      <c r="Y9" s="18">
        <v>621341.22</v>
      </c>
      <c r="Z9" s="18">
        <v>312870.96000000002</v>
      </c>
      <c r="AA9" s="13" t="s">
        <v>22</v>
      </c>
      <c r="AB9" s="16">
        <v>0.38619953921745948</v>
      </c>
      <c r="AC9" s="16">
        <v>5.6587233030560895E-2</v>
      </c>
      <c r="AD9" s="18">
        <v>934212.17999999993</v>
      </c>
      <c r="AE9" s="20">
        <f t="shared" si="0"/>
        <v>160.22837132693687</v>
      </c>
      <c r="AF9" s="13">
        <v>15.581140795028762</v>
      </c>
      <c r="AG9" s="13">
        <f>(Table2[[#This Row],[Real Losses (million gallons/ year)]]*1000000)/Table2[[#This Row],[Number of Service Connections]]/365</f>
        <v>144.64723053190809</v>
      </c>
      <c r="AH9" s="13">
        <f>(Table2[[#This Row],[Real Losses (million gallons/ year)]]*1000000)/Table2[[#This Row],[Length of Mains (miles)]]/365</f>
        <v>8529.3650270315138</v>
      </c>
      <c r="AI9" s="18">
        <v>37.721561011063557</v>
      </c>
      <c r="AJ9" s="18">
        <v>25.088476944197691</v>
      </c>
      <c r="AK9" s="18">
        <v>12.633084066865864</v>
      </c>
      <c r="AL9" s="13">
        <v>60.255555555555546</v>
      </c>
      <c r="AM9" s="13">
        <v>1307.5516586439312</v>
      </c>
      <c r="AN9" s="13">
        <v>9.9723664527434988</v>
      </c>
      <c r="AO9" s="14" t="s">
        <v>23</v>
      </c>
      <c r="AP9" s="14" t="s">
        <v>24</v>
      </c>
      <c r="AQ9" s="14" t="s">
        <v>25</v>
      </c>
    </row>
    <row r="10" spans="1:44" x14ac:dyDescent="0.2">
      <c r="A10" s="13" t="s">
        <v>41</v>
      </c>
      <c r="B10" s="13" t="s">
        <v>42</v>
      </c>
      <c r="C10" s="13" t="s">
        <v>773</v>
      </c>
      <c r="E10" s="13">
        <v>75.774000000000001</v>
      </c>
      <c r="F10" s="13">
        <v>0</v>
      </c>
      <c r="G10" s="13">
        <v>75.774000000000001</v>
      </c>
      <c r="H10" s="13">
        <v>65.334000000000003</v>
      </c>
      <c r="I10" s="13">
        <v>4.8000000000000001E-2</v>
      </c>
      <c r="J10" s="13">
        <v>0</v>
      </c>
      <c r="K10" s="13">
        <v>0.9471750000000001</v>
      </c>
      <c r="L10" s="13">
        <v>66.329175000000006</v>
      </c>
      <c r="M10" s="13">
        <v>9.4448249999999945</v>
      </c>
      <c r="N10" s="13">
        <v>0.35277000000000003</v>
      </c>
      <c r="O10" s="13">
        <v>9.0920549999999949</v>
      </c>
      <c r="P10" s="13">
        <v>10.391999999999994</v>
      </c>
      <c r="Q10" s="13">
        <v>98.88</v>
      </c>
      <c r="R10" s="13">
        <v>1138</v>
      </c>
      <c r="S10" s="13">
        <v>105</v>
      </c>
      <c r="T10" s="18">
        <v>553175</v>
      </c>
      <c r="U10" s="18">
        <v>7.43</v>
      </c>
      <c r="V10" s="18">
        <v>3022.49</v>
      </c>
      <c r="W10" s="13">
        <v>27.043683659999992</v>
      </c>
      <c r="X10" s="13">
        <f>IFERROR(((W10*1000000)/Table2[[#This Row],[Number of Service Connections]])/365,"")</f>
        <v>65.10745518453426</v>
      </c>
      <c r="Y10" s="18">
        <v>2620.9</v>
      </c>
      <c r="Z10" s="18">
        <v>67549.39</v>
      </c>
      <c r="AA10" s="13" t="s">
        <v>32</v>
      </c>
      <c r="AB10" s="16">
        <v>0.1371446670361865</v>
      </c>
      <c r="AC10" s="16">
        <v>0.13957125992841482</v>
      </c>
      <c r="AD10" s="18">
        <v>70170.289999999994</v>
      </c>
      <c r="AE10" s="20">
        <f t="shared" si="0"/>
        <v>22.738341719430853</v>
      </c>
      <c r="AF10" s="13">
        <v>0.849290993571996</v>
      </c>
      <c r="AG10" s="13">
        <f>(Table2[[#This Row],[Real Losses (million gallons/ year)]]*1000000)/Table2[[#This Row],[Number of Service Connections]]/365</f>
        <v>21.889050725858858</v>
      </c>
      <c r="AH10" s="13">
        <f>(Table2[[#This Row],[Real Losses (million gallons/ year)]]*1000000)/Table2[[#This Row],[Length of Mains (miles)]]/365</f>
        <v>251.91888881500185</v>
      </c>
      <c r="AI10" s="18">
        <v>61.661063268892796</v>
      </c>
      <c r="AJ10" s="18">
        <v>2.3030755711775046</v>
      </c>
      <c r="AK10" s="18">
        <v>59.357987697715288</v>
      </c>
      <c r="AL10" s="13">
        <v>70.519607843137251</v>
      </c>
      <c r="AM10" s="13">
        <v>9.0920549999999949</v>
      </c>
      <c r="AN10" s="13">
        <v>0.3361988371964264</v>
      </c>
      <c r="AO10" s="14" t="s">
        <v>36</v>
      </c>
      <c r="AP10" s="14" t="s">
        <v>33</v>
      </c>
      <c r="AQ10" s="14" t="s">
        <v>43</v>
      </c>
    </row>
    <row r="11" spans="1:44" x14ac:dyDescent="0.2">
      <c r="A11" s="13" t="s">
        <v>41</v>
      </c>
      <c r="B11" s="13" t="s">
        <v>42</v>
      </c>
      <c r="C11" s="13" t="s">
        <v>774</v>
      </c>
      <c r="E11" s="13">
        <v>38.369</v>
      </c>
      <c r="F11" s="13">
        <v>0</v>
      </c>
      <c r="G11" s="13">
        <v>38.369</v>
      </c>
      <c r="H11" s="13">
        <v>29.196999999999999</v>
      </c>
      <c r="I11" s="13">
        <v>4.9750000000000003E-2</v>
      </c>
      <c r="J11" s="13">
        <v>0</v>
      </c>
      <c r="K11" s="13">
        <v>0.4796125</v>
      </c>
      <c r="L11" s="13">
        <v>29.7263625</v>
      </c>
      <c r="M11" s="13">
        <v>8.6426374999999993</v>
      </c>
      <c r="N11" s="13">
        <v>0.16891500000000001</v>
      </c>
      <c r="O11" s="13">
        <v>8.4737224999999992</v>
      </c>
      <c r="P11" s="13">
        <v>9.1222499999999993</v>
      </c>
      <c r="Q11" s="13">
        <v>72.33</v>
      </c>
      <c r="R11" s="13">
        <v>745</v>
      </c>
      <c r="S11" s="13">
        <v>103</v>
      </c>
      <c r="T11" s="18">
        <v>299680</v>
      </c>
      <c r="U11" s="18">
        <v>10.9</v>
      </c>
      <c r="V11" s="18">
        <v>2286.75</v>
      </c>
      <c r="W11" s="13">
        <v>18.912364003499999</v>
      </c>
      <c r="X11" s="13">
        <f>IFERROR(((W11*1000000)/Table2[[#This Row],[Number of Service Connections]])/365,"")</f>
        <v>69.549927382550337</v>
      </c>
      <c r="Y11" s="18">
        <v>1842.01</v>
      </c>
      <c r="Z11" s="18">
        <v>92405.46</v>
      </c>
      <c r="AA11" s="13" t="s">
        <v>32</v>
      </c>
      <c r="AB11" s="16">
        <v>0.23775052776981415</v>
      </c>
      <c r="AC11" s="16">
        <v>0.3319461293408314</v>
      </c>
      <c r="AD11" s="18">
        <v>94247.47</v>
      </c>
      <c r="AE11" s="20">
        <f t="shared" si="0"/>
        <v>31.783166314241061</v>
      </c>
      <c r="AF11" s="13">
        <v>0.62118231129907142</v>
      </c>
      <c r="AG11" s="13">
        <f>(Table2[[#This Row],[Real Losses (million gallons/ year)]]*1000000)/Table2[[#This Row],[Number of Service Connections]]/365</f>
        <v>31.161984002941988</v>
      </c>
      <c r="AH11" s="13">
        <f>(Table2[[#This Row],[Real Losses (million gallons/ year)]]*1000000)/Table2[[#This Row],[Length of Mains (miles)]]/365</f>
        <v>320.9688660609952</v>
      </c>
      <c r="AI11" s="18">
        <v>126.5066711409396</v>
      </c>
      <c r="AJ11" s="18">
        <v>2.472496644295302</v>
      </c>
      <c r="AK11" s="18">
        <v>124.0341744966443</v>
      </c>
      <c r="AL11" s="13">
        <v>70.519607843137251</v>
      </c>
      <c r="AM11" s="13">
        <v>8.4737224999999992</v>
      </c>
      <c r="AN11" s="13">
        <v>0.44805199912775673</v>
      </c>
      <c r="AO11" s="14" t="s">
        <v>36</v>
      </c>
      <c r="AP11" s="14" t="s">
        <v>33</v>
      </c>
      <c r="AQ11" s="14" t="s">
        <v>43</v>
      </c>
    </row>
    <row r="12" spans="1:44" ht="22.5" x14ac:dyDescent="0.2">
      <c r="A12" s="13" t="s">
        <v>44</v>
      </c>
      <c r="B12" s="13" t="s">
        <v>1256</v>
      </c>
      <c r="C12" s="13" t="s">
        <v>775</v>
      </c>
      <c r="D12" s="13">
        <v>300.875</v>
      </c>
      <c r="E12" s="13">
        <v>0</v>
      </c>
      <c r="F12" s="13">
        <v>0</v>
      </c>
      <c r="G12" s="13">
        <v>305.14705882352939</v>
      </c>
      <c r="H12" s="13">
        <v>245.7</v>
      </c>
      <c r="I12" s="13">
        <v>0</v>
      </c>
      <c r="J12" s="13">
        <v>5.99</v>
      </c>
      <c r="K12" s="13">
        <v>1.6</v>
      </c>
      <c r="L12" s="13">
        <v>253.29</v>
      </c>
      <c r="M12" s="13">
        <v>51.8570588235294</v>
      </c>
      <c r="N12" s="13">
        <v>0.37436864307475914</v>
      </c>
      <c r="O12" s="13">
        <v>51.48269018045464</v>
      </c>
      <c r="P12" s="13">
        <v>59.447058823529403</v>
      </c>
      <c r="Q12" s="13">
        <v>73.349999999999994</v>
      </c>
      <c r="R12" s="13">
        <v>3885</v>
      </c>
      <c r="S12" s="13">
        <v>62</v>
      </c>
      <c r="T12" s="18">
        <v>2438733</v>
      </c>
      <c r="U12" s="18">
        <v>5.6</v>
      </c>
      <c r="V12" s="18">
        <v>648.97</v>
      </c>
      <c r="W12" s="13">
        <v>28.162126714090903</v>
      </c>
      <c r="X12" s="13">
        <f>IFERROR(((W12*1000000)/Table2[[#This Row],[Number of Service Connections]])/365,"")</f>
        <v>19.860105931905927</v>
      </c>
      <c r="Y12" s="18">
        <v>2096.46</v>
      </c>
      <c r="Z12" s="18">
        <v>33410.720000000001</v>
      </c>
      <c r="AA12" s="13" t="s">
        <v>22</v>
      </c>
      <c r="AB12" s="16">
        <v>0.19481445783132526</v>
      </c>
      <c r="AC12" s="16">
        <v>1.6579456688218148E-2</v>
      </c>
      <c r="AD12" s="18">
        <v>35507.18</v>
      </c>
      <c r="AE12" s="20">
        <f t="shared" si="0"/>
        <v>36.569918600539062</v>
      </c>
      <c r="AF12" s="13">
        <v>0.26400708243843313</v>
      </c>
      <c r="AG12" s="13">
        <f>(Table2[[#This Row],[Real Losses (million gallons/ year)]]*1000000)/Table2[[#This Row],[Number of Service Connections]]/365</f>
        <v>36.305911518100629</v>
      </c>
      <c r="AH12" s="13">
        <f>(Table2[[#This Row],[Real Losses (million gallons/ year)]]*1000000)/Table2[[#This Row],[Length of Mains (miles)]]/365</f>
        <v>1922.9511417562503</v>
      </c>
      <c r="AI12" s="18">
        <v>9.1395572715572708</v>
      </c>
      <c r="AJ12" s="18">
        <v>0.53962934362934367</v>
      </c>
      <c r="AK12" s="18">
        <v>8.5999279279279275</v>
      </c>
      <c r="AL12" s="13">
        <v>75.8046177050702</v>
      </c>
      <c r="AM12" s="13">
        <v>51.48269018045464</v>
      </c>
      <c r="AN12" s="13">
        <v>1.8280824705861189</v>
      </c>
      <c r="AO12" s="14" t="s">
        <v>45</v>
      </c>
      <c r="AP12" s="14" t="s">
        <v>40</v>
      </c>
      <c r="AQ12" s="14" t="s">
        <v>23</v>
      </c>
    </row>
    <row r="13" spans="1:44" x14ac:dyDescent="0.2">
      <c r="A13" s="13" t="s">
        <v>46</v>
      </c>
      <c r="B13" s="13" t="s">
        <v>47</v>
      </c>
      <c r="C13" s="13" t="s">
        <v>776</v>
      </c>
      <c r="E13" s="13">
        <v>16.89</v>
      </c>
      <c r="G13" s="13">
        <v>16.974874371859297</v>
      </c>
      <c r="H13" s="13">
        <v>10.15</v>
      </c>
      <c r="K13" s="13">
        <v>0.21218592964824123</v>
      </c>
      <c r="L13" s="13">
        <v>10.362185929648241</v>
      </c>
      <c r="M13" s="13">
        <v>6.6126884422110557</v>
      </c>
      <c r="N13" s="13">
        <v>0.38172971170284387</v>
      </c>
      <c r="O13" s="13">
        <v>6.2309587305082115</v>
      </c>
      <c r="P13" s="13">
        <v>6.8248743718592966</v>
      </c>
      <c r="Q13" s="13">
        <v>2.2000000000000002</v>
      </c>
      <c r="R13" s="13">
        <v>215</v>
      </c>
      <c r="S13" s="13">
        <v>50</v>
      </c>
      <c r="T13" s="18">
        <v>84840</v>
      </c>
      <c r="U13" s="18">
        <v>15.58</v>
      </c>
      <c r="V13" s="18">
        <v>1401</v>
      </c>
      <c r="W13" s="13" t="s">
        <v>28</v>
      </c>
      <c r="X13" s="13" t="str">
        <f>IFERROR(((W13*1000000)/Table2[[#This Row],[Number of Service Connections]])/365,"")</f>
        <v/>
      </c>
      <c r="Y13" s="18">
        <v>5947.35</v>
      </c>
      <c r="Z13" s="18">
        <v>8729.57</v>
      </c>
      <c r="AA13" s="13" t="s">
        <v>22</v>
      </c>
      <c r="AB13" s="16">
        <v>0.40205743043220843</v>
      </c>
      <c r="AC13" s="16">
        <v>0.17649922886857022</v>
      </c>
      <c r="AD13" s="18">
        <v>14676.92</v>
      </c>
      <c r="AE13" s="20">
        <f t="shared" si="0"/>
        <v>84.264905284626366</v>
      </c>
      <c r="AF13" s="13">
        <v>4.8643480306192268</v>
      </c>
      <c r="AG13" s="13">
        <f>(Table2[[#This Row],[Real Losses (million gallons/ year)]]*1000000)/Table2[[#This Row],[Number of Service Connections]]/365</f>
        <v>79.40055725400714</v>
      </c>
      <c r="AH13" s="13">
        <f>(Table2[[#This Row],[Real Losses (million gallons/ year)]]*1000000)/Table2[[#This Row],[Length of Mains (miles)]]/365</f>
        <v>7759.5999134597896</v>
      </c>
      <c r="AI13" s="18">
        <v>68.264744186046514</v>
      </c>
      <c r="AJ13" s="18">
        <v>27.662093023255814</v>
      </c>
      <c r="AK13" s="18">
        <v>40.6026511627907</v>
      </c>
      <c r="AL13" s="13">
        <v>91.246268656716424</v>
      </c>
      <c r="AM13" s="13">
        <v>6.2309587305082115</v>
      </c>
      <c r="AO13" s="14" t="s">
        <v>33</v>
      </c>
      <c r="AP13" s="14" t="s">
        <v>43</v>
      </c>
      <c r="AQ13" s="14" t="s">
        <v>25</v>
      </c>
    </row>
    <row r="14" spans="1:44" x14ac:dyDescent="0.2">
      <c r="A14" s="13" t="s">
        <v>48</v>
      </c>
      <c r="B14" s="13" t="s">
        <v>1252</v>
      </c>
      <c r="C14" s="13" t="s">
        <v>777</v>
      </c>
      <c r="D14" s="13">
        <v>45.518999999999998</v>
      </c>
      <c r="E14" s="13">
        <v>0</v>
      </c>
      <c r="F14" s="13">
        <v>0</v>
      </c>
      <c r="G14" s="13">
        <v>45.518999999999998</v>
      </c>
      <c r="H14" s="13">
        <v>34.674104999999997</v>
      </c>
      <c r="I14" s="13">
        <v>0</v>
      </c>
      <c r="J14" s="13">
        <v>0</v>
      </c>
      <c r="K14" s="13">
        <v>0.56898749999999998</v>
      </c>
      <c r="L14" s="13">
        <v>35.243092499999996</v>
      </c>
      <c r="M14" s="13">
        <v>10.275907500000002</v>
      </c>
      <c r="N14" s="13">
        <v>0.72851481833756349</v>
      </c>
      <c r="O14" s="13">
        <v>9.5473926816624388</v>
      </c>
      <c r="P14" s="13">
        <v>10.844895000000003</v>
      </c>
      <c r="Q14" s="13">
        <v>9.5500000000000007</v>
      </c>
      <c r="R14" s="13">
        <v>660</v>
      </c>
      <c r="S14" s="13">
        <v>60</v>
      </c>
      <c r="T14" s="18">
        <v>496140.7</v>
      </c>
      <c r="U14" s="18">
        <v>8.61</v>
      </c>
      <c r="V14" s="18">
        <v>301.44</v>
      </c>
      <c r="W14" s="13" t="s">
        <v>28</v>
      </c>
      <c r="X14" s="13" t="str">
        <f>IFERROR(((W14*1000000)/Table2[[#This Row],[Number of Service Connections]])/365,"")</f>
        <v/>
      </c>
      <c r="Y14" s="18">
        <v>6272.51</v>
      </c>
      <c r="Z14" s="18">
        <v>2877.97</v>
      </c>
      <c r="AA14" s="13" t="s">
        <v>22</v>
      </c>
      <c r="AB14" s="16">
        <v>0.23824985171027491</v>
      </c>
      <c r="AC14" s="16">
        <v>1.8789013334013407E-2</v>
      </c>
      <c r="AD14" s="18">
        <v>9150.48</v>
      </c>
      <c r="AE14" s="20">
        <f t="shared" si="0"/>
        <v>42.656320049813203</v>
      </c>
      <c r="AF14" s="13">
        <v>3.0241378926424392</v>
      </c>
      <c r="AG14" s="13">
        <f>(Table2[[#This Row],[Real Losses (million gallons/ year)]]*1000000)/Table2[[#This Row],[Number of Service Connections]]/365</f>
        <v>39.632182157170767</v>
      </c>
      <c r="AH14" s="13">
        <f>(Table2[[#This Row],[Real Losses (million gallons/ year)]]*1000000)/Table2[[#This Row],[Length of Mains (miles)]]/365</f>
        <v>2738.978033898713</v>
      </c>
      <c r="AI14" s="18">
        <v>13.864363636363636</v>
      </c>
      <c r="AJ14" s="18">
        <v>9.5038030303030308</v>
      </c>
      <c r="AK14" s="18">
        <v>4.3605606060606057</v>
      </c>
      <c r="AL14" s="13">
        <v>34.077777777777776</v>
      </c>
      <c r="AM14" s="13">
        <v>9.5473926816624388</v>
      </c>
      <c r="AO14" s="14" t="s">
        <v>23</v>
      </c>
      <c r="AP14" s="14" t="s">
        <v>25</v>
      </c>
      <c r="AQ14" s="14" t="s">
        <v>24</v>
      </c>
    </row>
    <row r="15" spans="1:44" ht="22.5" x14ac:dyDescent="0.2">
      <c r="A15" s="13" t="s">
        <v>1376</v>
      </c>
      <c r="B15" s="13" t="s">
        <v>1377</v>
      </c>
      <c r="C15" s="13" t="s">
        <v>1378</v>
      </c>
      <c r="D15" s="13">
        <v>60.246000000000002</v>
      </c>
      <c r="E15" s="13">
        <v>0</v>
      </c>
      <c r="F15" s="13">
        <v>0</v>
      </c>
      <c r="G15" s="13">
        <v>60.246000000000002</v>
      </c>
      <c r="H15" s="13">
        <v>40.195999999999998</v>
      </c>
      <c r="I15" s="13">
        <v>0.191</v>
      </c>
      <c r="J15" s="13">
        <v>3.6</v>
      </c>
      <c r="K15" s="13">
        <v>0.75307500000000005</v>
      </c>
      <c r="L15" s="13">
        <v>44.740075000000004</v>
      </c>
      <c r="M15" s="13">
        <v>15.505924999999998</v>
      </c>
      <c r="N15" s="13">
        <v>0.25110500000000002</v>
      </c>
      <c r="O15" s="13">
        <v>15.254819999999997</v>
      </c>
      <c r="P15" s="13">
        <v>19.858999999999998</v>
      </c>
      <c r="Q15" s="13">
        <v>15.9</v>
      </c>
      <c r="R15" s="13">
        <v>770</v>
      </c>
      <c r="S15" s="13">
        <v>57.9</v>
      </c>
      <c r="T15" s="18">
        <v>481401</v>
      </c>
      <c r="U15" s="18">
        <v>10.23</v>
      </c>
      <c r="V15" s="18">
        <v>504.15</v>
      </c>
      <c r="W15" s="13" t="s">
        <v>28</v>
      </c>
      <c r="X15" s="13" t="str">
        <f>IFERROR(((W15*1000000)/Table2[[#This Row],[Number of Service Connections]])/365,"")</f>
        <v/>
      </c>
      <c r="Y15" s="18">
        <v>2568.8000000000002</v>
      </c>
      <c r="Z15" s="18">
        <v>7690.72</v>
      </c>
      <c r="AA15" s="13" t="s">
        <v>22</v>
      </c>
      <c r="AB15" s="16">
        <v>0.32963184277794372</v>
      </c>
      <c r="AC15" s="16">
        <v>2.5870582766238541E-2</v>
      </c>
      <c r="AD15" s="18">
        <v>10259.52</v>
      </c>
      <c r="AE15" s="20">
        <f t="shared" si="0"/>
        <v>55.171410780999807</v>
      </c>
      <c r="AF15" s="13">
        <v>0.89345312222024553</v>
      </c>
      <c r="AG15" s="13">
        <f>(Table2[[#This Row],[Real Losses (million gallons/ year)]]*1000000)/Table2[[#This Row],[Number of Service Connections]]/365</f>
        <v>54.277957658779563</v>
      </c>
      <c r="AH15" s="13">
        <f>(Table2[[#This Row],[Real Losses (million gallons/ year)]]*1000000)/Table2[[#This Row],[Length of Mains (miles)]]/365</f>
        <v>2628.5551822176267</v>
      </c>
      <c r="AI15" s="18">
        <v>13.324051948051949</v>
      </c>
      <c r="AJ15" s="18">
        <v>3.336103896103896</v>
      </c>
      <c r="AK15" s="18">
        <v>9.9879480519480524</v>
      </c>
      <c r="AL15" s="13">
        <v>64.640350877192986</v>
      </c>
      <c r="AM15" s="13">
        <v>15.254819999999997</v>
      </c>
      <c r="AO15" s="14" t="s">
        <v>23</v>
      </c>
      <c r="AP15" s="14" t="s">
        <v>24</v>
      </c>
      <c r="AQ15" s="14" t="s">
        <v>40</v>
      </c>
    </row>
    <row r="16" spans="1:44" ht="22.5" x14ac:dyDescent="0.2">
      <c r="A16" s="13" t="s">
        <v>49</v>
      </c>
      <c r="B16" s="13" t="s">
        <v>50</v>
      </c>
      <c r="C16" s="13" t="s">
        <v>778</v>
      </c>
      <c r="D16" s="13">
        <v>69.747</v>
      </c>
      <c r="E16" s="13">
        <v>0</v>
      </c>
      <c r="F16" s="13">
        <v>10.93</v>
      </c>
      <c r="G16" s="13">
        <v>58.817</v>
      </c>
      <c r="H16" s="13">
        <v>49.942999999999998</v>
      </c>
      <c r="I16" s="13">
        <v>7.8E-2</v>
      </c>
      <c r="J16" s="13">
        <v>0</v>
      </c>
      <c r="K16" s="13">
        <v>0.73521250000000005</v>
      </c>
      <c r="L16" s="13">
        <v>50.756212500000004</v>
      </c>
      <c r="M16" s="13">
        <v>8.0607874999999964</v>
      </c>
      <c r="N16" s="13">
        <v>2.9004789473684247</v>
      </c>
      <c r="O16" s="13">
        <v>5.1603085526315713</v>
      </c>
      <c r="P16" s="13">
        <v>8.7959999999999958</v>
      </c>
      <c r="Q16" s="13">
        <v>12</v>
      </c>
      <c r="R16" s="13">
        <v>421</v>
      </c>
      <c r="S16" s="13">
        <v>65</v>
      </c>
      <c r="T16" s="18">
        <v>303954</v>
      </c>
      <c r="U16" s="18">
        <v>3.81</v>
      </c>
      <c r="V16" s="18">
        <v>547.48</v>
      </c>
      <c r="W16" s="13" t="s">
        <v>28</v>
      </c>
      <c r="X16" s="13" t="str">
        <f>IFERROR(((W16*1000000)/Table2[[#This Row],[Number of Service Connections]])/365,"")</f>
        <v/>
      </c>
      <c r="Y16" s="18">
        <v>11050.82</v>
      </c>
      <c r="Z16" s="18">
        <v>2825.17</v>
      </c>
      <c r="AA16" s="13" t="s">
        <v>22</v>
      </c>
      <c r="AB16" s="16">
        <v>0.14954859989458824</v>
      </c>
      <c r="AC16" s="16">
        <v>4.6975873505097576E-2</v>
      </c>
      <c r="AD16" s="18">
        <v>13875.99</v>
      </c>
      <c r="AE16" s="20">
        <f t="shared" si="0"/>
        <v>52.456886734129412</v>
      </c>
      <c r="AF16" s="13">
        <v>18.875338869413497</v>
      </c>
      <c r="AG16" s="13">
        <f>(Table2[[#This Row],[Real Losses (million gallons/ year)]]*1000000)/Table2[[#This Row],[Number of Service Connections]]/365</f>
        <v>33.581547864715915</v>
      </c>
      <c r="AH16" s="13">
        <f>(Table2[[#This Row],[Real Losses (million gallons/ year)]]*1000000)/Table2[[#This Row],[Length of Mains (miles)]]/365</f>
        <v>1178.1526375871167</v>
      </c>
      <c r="AI16" s="18">
        <v>32.959596199524938</v>
      </c>
      <c r="AJ16" s="18">
        <v>26.24897862232779</v>
      </c>
      <c r="AK16" s="18">
        <v>6.7106175771971497</v>
      </c>
      <c r="AL16" s="13">
        <v>60.058823529411768</v>
      </c>
      <c r="AM16" s="13">
        <v>5.1603085526315713</v>
      </c>
      <c r="AO16" s="14" t="s">
        <v>23</v>
      </c>
      <c r="AP16" s="14" t="s">
        <v>31</v>
      </c>
      <c r="AQ16" s="14" t="s">
        <v>45</v>
      </c>
    </row>
    <row r="17" spans="1:43" ht="22.5" x14ac:dyDescent="0.2">
      <c r="A17" s="13" t="s">
        <v>51</v>
      </c>
      <c r="B17" s="13" t="s">
        <v>52</v>
      </c>
      <c r="C17" s="13" t="s">
        <v>779</v>
      </c>
      <c r="D17" s="13">
        <v>185.33799999999999</v>
      </c>
      <c r="E17" s="13">
        <v>0</v>
      </c>
      <c r="F17" s="13">
        <v>0</v>
      </c>
      <c r="G17" s="13">
        <v>183.50297029702969</v>
      </c>
      <c r="H17" s="13">
        <v>95.822999999999993</v>
      </c>
      <c r="I17" s="13">
        <v>0</v>
      </c>
      <c r="J17" s="13">
        <v>0</v>
      </c>
      <c r="K17" s="13">
        <v>2.293787128712871</v>
      </c>
      <c r="L17" s="13">
        <v>98.116787128712858</v>
      </c>
      <c r="M17" s="13">
        <v>85.386183168316833</v>
      </c>
      <c r="N17" s="13">
        <v>1.6662240166516629</v>
      </c>
      <c r="O17" s="13">
        <v>83.719959151665165</v>
      </c>
      <c r="P17" s="13">
        <v>87.679970297029698</v>
      </c>
      <c r="Q17" s="13">
        <v>29.05</v>
      </c>
      <c r="R17" s="13">
        <v>1347</v>
      </c>
      <c r="S17" s="13">
        <v>55</v>
      </c>
      <c r="T17" s="18">
        <v>325311.21999999997</v>
      </c>
      <c r="U17" s="18">
        <v>4.68</v>
      </c>
      <c r="V17" s="18">
        <v>482.79</v>
      </c>
      <c r="W17" s="13" t="s">
        <v>28</v>
      </c>
      <c r="X17" s="13" t="str">
        <f>IFERROR(((W17*1000000)/Table2[[#This Row],[Number of Service Connections]])/365,"")</f>
        <v/>
      </c>
      <c r="Y17" s="18">
        <v>7797.93</v>
      </c>
      <c r="Z17" s="18">
        <v>40419.160000000003</v>
      </c>
      <c r="AA17" s="13" t="s">
        <v>22</v>
      </c>
      <c r="AB17" s="16">
        <v>0.47781226731700999</v>
      </c>
      <c r="AC17" s="16">
        <v>0.15162251386421133</v>
      </c>
      <c r="AD17" s="18">
        <v>48217.090000000004</v>
      </c>
      <c r="AE17" s="20">
        <f t="shared" si="0"/>
        <v>173.67093422891421</v>
      </c>
      <c r="AF17" s="13">
        <v>3.3890106205604797</v>
      </c>
      <c r="AG17" s="13">
        <f>(Table2[[#This Row],[Real Losses (million gallons/ year)]]*1000000)/Table2[[#This Row],[Number of Service Connections]]/365</f>
        <v>170.28192360835374</v>
      </c>
      <c r="AH17" s="13">
        <f>(Table2[[#This Row],[Real Losses (million gallons/ year)]]*1000000)/Table2[[#This Row],[Length of Mains (miles)]]/365</f>
        <v>7895.6885060396735</v>
      </c>
      <c r="AI17" s="18">
        <v>35.795909428359316</v>
      </c>
      <c r="AJ17" s="18">
        <v>5.7891091314031184</v>
      </c>
      <c r="AK17" s="18">
        <v>30.0068002969562</v>
      </c>
      <c r="AL17" s="13">
        <v>42.387568756875687</v>
      </c>
      <c r="AM17" s="13">
        <v>83.719959151665165</v>
      </c>
      <c r="AO17" s="14" t="s">
        <v>23</v>
      </c>
      <c r="AP17" s="14" t="s">
        <v>25</v>
      </c>
      <c r="AQ17" s="14" t="s">
        <v>40</v>
      </c>
    </row>
    <row r="18" spans="1:43" x14ac:dyDescent="0.2">
      <c r="A18" s="13" t="s">
        <v>1331</v>
      </c>
      <c r="B18" s="13" t="s">
        <v>737</v>
      </c>
      <c r="C18" s="13" t="s">
        <v>826</v>
      </c>
      <c r="D18" s="13">
        <v>680</v>
      </c>
      <c r="E18" s="13">
        <v>0</v>
      </c>
      <c r="F18" s="13">
        <v>23.6</v>
      </c>
      <c r="G18" s="13">
        <v>680</v>
      </c>
      <c r="H18" s="13">
        <v>479</v>
      </c>
      <c r="I18" s="13">
        <v>0.86599999999999999</v>
      </c>
      <c r="J18" s="13">
        <v>8.1280000000000001</v>
      </c>
      <c r="K18" s="13">
        <v>8.5</v>
      </c>
      <c r="L18" s="13">
        <v>496.49399999999997</v>
      </c>
      <c r="M18" s="13">
        <v>183.50600000000003</v>
      </c>
      <c r="N18" s="13">
        <v>56.422108213096543</v>
      </c>
      <c r="O18" s="13">
        <v>127.08389178690348</v>
      </c>
      <c r="P18" s="13">
        <v>200.13400000000001</v>
      </c>
      <c r="Q18" s="13">
        <v>108.14</v>
      </c>
      <c r="R18" s="13">
        <v>5767</v>
      </c>
      <c r="S18" s="13">
        <v>61</v>
      </c>
      <c r="T18" s="18">
        <v>2128304</v>
      </c>
      <c r="U18" s="18">
        <v>3.91</v>
      </c>
      <c r="V18" s="18">
        <v>453.23</v>
      </c>
      <c r="W18" s="13">
        <v>38.779264537704542</v>
      </c>
      <c r="X18" s="13">
        <f>IFERROR(((W18*1000000)/Table2[[#This Row],[Number of Service Connections]])/365,"")</f>
        <v>18.422847299683148</v>
      </c>
      <c r="Y18" s="18">
        <v>220610.44</v>
      </c>
      <c r="Z18" s="18">
        <v>57598.23</v>
      </c>
      <c r="AA18" s="13" t="s">
        <v>22</v>
      </c>
      <c r="AB18" s="16">
        <v>0.29431470588235298</v>
      </c>
      <c r="AC18" s="16">
        <v>0.13425947788839648</v>
      </c>
      <c r="AD18" s="18">
        <v>278208.67</v>
      </c>
      <c r="AE18" s="20">
        <f t="shared" si="0"/>
        <v>87.178110695953137</v>
      </c>
      <c r="AF18" s="13">
        <v>26.804424898915435</v>
      </c>
      <c r="AG18" s="13">
        <f>(Table2[[#This Row],[Real Losses (million gallons/ year)]]*1000000)/Table2[[#This Row],[Number of Service Connections]]/365</f>
        <v>60.373685797037695</v>
      </c>
      <c r="AH18" s="13">
        <f>(Table2[[#This Row],[Real Losses (million gallons/ year)]]*1000000)/Table2[[#This Row],[Length of Mains (miles)]]/365</f>
        <v>3219.6693729565045</v>
      </c>
      <c r="AI18" s="18">
        <v>48.241489509276917</v>
      </c>
      <c r="AJ18" s="18">
        <v>38.253934454655798</v>
      </c>
      <c r="AK18" s="18">
        <v>9.9875550546211205</v>
      </c>
      <c r="AL18" s="13">
        <v>67.333333333333343</v>
      </c>
      <c r="AM18" s="13">
        <v>127.08389178690348</v>
      </c>
      <c r="AN18" s="13">
        <v>3.2771093856960998</v>
      </c>
      <c r="AO18" s="14" t="s">
        <v>23</v>
      </c>
      <c r="AP18" s="14" t="s">
        <v>25</v>
      </c>
      <c r="AQ18" s="14" t="s">
        <v>33</v>
      </c>
    </row>
    <row r="19" spans="1:43" x14ac:dyDescent="0.2">
      <c r="A19" s="13" t="s">
        <v>53</v>
      </c>
      <c r="B19" s="13" t="s">
        <v>54</v>
      </c>
      <c r="C19" s="13" t="s">
        <v>780</v>
      </c>
      <c r="D19" s="13">
        <v>368.101</v>
      </c>
      <c r="E19" s="13">
        <v>0</v>
      </c>
      <c r="F19" s="13">
        <v>79.503</v>
      </c>
      <c r="G19" s="13">
        <v>288.59800000000001</v>
      </c>
      <c r="H19" s="13">
        <v>170.56</v>
      </c>
      <c r="I19" s="13">
        <v>23.4</v>
      </c>
      <c r="J19" s="13">
        <v>3.3090000000000002</v>
      </c>
      <c r="K19" s="13">
        <v>3.6074750000000004</v>
      </c>
      <c r="L19" s="13">
        <v>200.876475</v>
      </c>
      <c r="M19" s="13">
        <v>87.721525000000014</v>
      </c>
      <c r="N19" s="13">
        <v>20.359005827318164</v>
      </c>
      <c r="O19" s="13">
        <v>67.362519172681857</v>
      </c>
      <c r="P19" s="13">
        <v>94.638000000000005</v>
      </c>
      <c r="Q19" s="13">
        <v>77.099999999999994</v>
      </c>
      <c r="R19" s="13">
        <v>2540</v>
      </c>
      <c r="S19" s="13">
        <v>80</v>
      </c>
      <c r="T19" s="18">
        <v>982184.58</v>
      </c>
      <c r="U19" s="18">
        <v>3.1</v>
      </c>
      <c r="V19" s="18">
        <v>283</v>
      </c>
      <c r="W19" s="13">
        <v>23.304841199999998</v>
      </c>
      <c r="X19" s="13">
        <f>IFERROR(((W19*1000000)/Table2[[#This Row],[Number of Service Connections]])/365,"")</f>
        <v>25.137354330708661</v>
      </c>
      <c r="Y19" s="18">
        <v>63112.92</v>
      </c>
      <c r="Z19" s="18">
        <v>19063.59</v>
      </c>
      <c r="AA19" s="13" t="s">
        <v>22</v>
      </c>
      <c r="AB19" s="16">
        <v>0.32792327043153457</v>
      </c>
      <c r="AC19" s="16">
        <v>8.5659941246028604E-2</v>
      </c>
      <c r="AD19" s="18">
        <v>82176.509999999995</v>
      </c>
      <c r="AE19" s="20">
        <f t="shared" si="0"/>
        <v>94.619269765936821</v>
      </c>
      <c r="AF19" s="13">
        <v>21.959881164187429</v>
      </c>
      <c r="AG19" s="13">
        <f>(Table2[[#This Row],[Real Losses (million gallons/ year)]]*1000000)/Table2[[#This Row],[Number of Service Connections]]/365</f>
        <v>72.659388601749384</v>
      </c>
      <c r="AH19" s="13">
        <f>(Table2[[#This Row],[Real Losses (million gallons/ year)]]*1000000)/Table2[[#This Row],[Length of Mains (miles)]]/365</f>
        <v>2393.7074844156091</v>
      </c>
      <c r="AI19" s="18">
        <v>32.352956692913388</v>
      </c>
      <c r="AJ19" s="18">
        <v>24.847606299212597</v>
      </c>
      <c r="AK19" s="18">
        <v>7.5053503937007875</v>
      </c>
      <c r="AL19" s="13">
        <v>56.354298156249321</v>
      </c>
      <c r="AM19" s="13">
        <v>67.362519172681857</v>
      </c>
      <c r="AN19" s="13">
        <v>2.8904946656612216</v>
      </c>
      <c r="AO19" s="14" t="s">
        <v>23</v>
      </c>
      <c r="AP19" s="14" t="s">
        <v>31</v>
      </c>
      <c r="AQ19" s="14" t="s">
        <v>55</v>
      </c>
    </row>
    <row r="20" spans="1:43" ht="22.5" x14ac:dyDescent="0.2">
      <c r="A20" s="13" t="s">
        <v>56</v>
      </c>
      <c r="B20" s="13" t="s">
        <v>57</v>
      </c>
      <c r="C20" s="13" t="s">
        <v>781</v>
      </c>
      <c r="E20" s="13">
        <v>135.173</v>
      </c>
      <c r="G20" s="13">
        <v>135.85226130653265</v>
      </c>
      <c r="H20" s="13">
        <v>76.245999999999995</v>
      </c>
      <c r="K20" s="13">
        <v>1.6981532663316583</v>
      </c>
      <c r="L20" s="13">
        <v>77.944153266331654</v>
      </c>
      <c r="M20" s="13">
        <v>57.908108040201</v>
      </c>
      <c r="N20" s="13">
        <v>4.5431930216873839</v>
      </c>
      <c r="O20" s="13">
        <v>53.364915018513614</v>
      </c>
      <c r="P20" s="13">
        <v>59.606261306532659</v>
      </c>
      <c r="Q20" s="13">
        <v>74.5</v>
      </c>
      <c r="R20" s="13">
        <v>1838</v>
      </c>
      <c r="S20" s="13">
        <v>65</v>
      </c>
      <c r="T20" s="18">
        <v>727384</v>
      </c>
      <c r="U20" s="18">
        <v>7.58</v>
      </c>
      <c r="V20" s="18">
        <v>2465</v>
      </c>
      <c r="W20" s="13">
        <v>16.103225125000002</v>
      </c>
      <c r="X20" s="13">
        <f>IFERROR(((W20*1000000)/Table2[[#This Row],[Number of Service Connections]])/365,"")</f>
        <v>24.003495647442879</v>
      </c>
      <c r="Y20" s="18">
        <v>34437.4</v>
      </c>
      <c r="Z20" s="18">
        <v>131544.51999999999</v>
      </c>
      <c r="AA20" s="13" t="s">
        <v>22</v>
      </c>
      <c r="AB20" s="16">
        <v>0.43875796201904227</v>
      </c>
      <c r="AC20" s="16">
        <v>0.23394502274800374</v>
      </c>
      <c r="AD20" s="18">
        <v>165981.91999999998</v>
      </c>
      <c r="AE20" s="20">
        <f t="shared" si="0"/>
        <v>86.317927527242233</v>
      </c>
      <c r="AF20" s="13">
        <v>6.7720914956509954</v>
      </c>
      <c r="AG20" s="13">
        <f>(Table2[[#This Row],[Real Losses (million gallons/ year)]]*1000000)/Table2[[#This Row],[Number of Service Connections]]/365</f>
        <v>79.545836031591236</v>
      </c>
      <c r="AH20" s="13">
        <f>(Table2[[#This Row],[Real Losses (million gallons/ year)]]*1000000)/Table2[[#This Row],[Length of Mains (miles)]]/365</f>
        <v>1962.4865318934858</v>
      </c>
      <c r="AI20" s="18">
        <v>90.305723612622415</v>
      </c>
      <c r="AJ20" s="18">
        <v>18.736343852013057</v>
      </c>
      <c r="AK20" s="18">
        <v>71.569379760609351</v>
      </c>
      <c r="AL20" s="13">
        <v>72.055555555555543</v>
      </c>
      <c r="AM20" s="13">
        <v>53.364915018513614</v>
      </c>
      <c r="AN20" s="13">
        <v>3.3139271546086397</v>
      </c>
      <c r="AO20" s="14" t="s">
        <v>36</v>
      </c>
      <c r="AP20" s="14" t="s">
        <v>24</v>
      </c>
      <c r="AQ20" s="14" t="s">
        <v>40</v>
      </c>
    </row>
    <row r="21" spans="1:43" x14ac:dyDescent="0.2">
      <c r="A21" s="13" t="s">
        <v>58</v>
      </c>
      <c r="B21" s="13" t="s">
        <v>59</v>
      </c>
      <c r="C21" s="13" t="s">
        <v>782</v>
      </c>
      <c r="D21" s="13">
        <v>1154.3240000000001</v>
      </c>
      <c r="E21" s="13">
        <v>0</v>
      </c>
      <c r="F21" s="13">
        <v>0</v>
      </c>
      <c r="G21" s="13">
        <v>1154.3240000000001</v>
      </c>
      <c r="H21" s="13">
        <v>1017.947751</v>
      </c>
      <c r="I21" s="13">
        <v>1.4</v>
      </c>
      <c r="J21" s="13">
        <v>20.02786</v>
      </c>
      <c r="K21" s="13">
        <v>5.9369490000000003</v>
      </c>
      <c r="L21" s="13">
        <v>1045.3125599999998</v>
      </c>
      <c r="M21" s="13">
        <v>109.01144000000022</v>
      </c>
      <c r="N21" s="13">
        <v>26.613855112193804</v>
      </c>
      <c r="O21" s="13">
        <v>82.397584887806417</v>
      </c>
      <c r="P21" s="13">
        <v>134.97624900000022</v>
      </c>
      <c r="Q21" s="13">
        <v>253</v>
      </c>
      <c r="R21" s="13">
        <v>11695</v>
      </c>
      <c r="S21" s="13">
        <v>65</v>
      </c>
      <c r="T21" s="18">
        <v>5723116</v>
      </c>
      <c r="U21" s="18">
        <v>7.82</v>
      </c>
      <c r="V21" s="18">
        <v>902.23</v>
      </c>
      <c r="W21" s="13">
        <v>74.092700500000007</v>
      </c>
      <c r="X21" s="13">
        <f>IFERROR(((W21*1000000)/Table2[[#This Row],[Number of Service Connections]])/365,"")</f>
        <v>17.357306541256946</v>
      </c>
      <c r="Y21" s="18">
        <v>208120.35</v>
      </c>
      <c r="Z21" s="18">
        <v>74341.33</v>
      </c>
      <c r="AA21" s="13" t="s">
        <v>22</v>
      </c>
      <c r="AB21" s="16">
        <v>0.1169309907790189</v>
      </c>
      <c r="AC21" s="16">
        <v>5.3447778336802684E-2</v>
      </c>
      <c r="AD21" s="18">
        <v>282461.68</v>
      </c>
      <c r="AE21" s="20">
        <f t="shared" si="0"/>
        <v>25.537535652163779</v>
      </c>
      <c r="AF21" s="13">
        <v>6.2346876049813593</v>
      </c>
      <c r="AG21" s="13">
        <f>(Table2[[#This Row],[Real Losses (million gallons/ year)]]*1000000)/Table2[[#This Row],[Number of Service Connections]]/365</f>
        <v>19.302848047182419</v>
      </c>
      <c r="AH21" s="13">
        <f>(Table2[[#This Row],[Real Losses (million gallons/ year)]]*1000000)/Table2[[#This Row],[Length of Mains (miles)]]/365</f>
        <v>892.27987316916358</v>
      </c>
      <c r="AI21" s="18">
        <v>24.152345446772124</v>
      </c>
      <c r="AJ21" s="18">
        <v>17.795669089354426</v>
      </c>
      <c r="AK21" s="18">
        <v>6.3566763574177001</v>
      </c>
      <c r="AL21" s="13">
        <v>71.298245614035082</v>
      </c>
      <c r="AM21" s="13">
        <v>82.397584887806417</v>
      </c>
      <c r="AN21" s="13">
        <v>1.1120877540130476</v>
      </c>
      <c r="AO21" s="14" t="s">
        <v>24</v>
      </c>
      <c r="AP21" s="14" t="s">
        <v>25</v>
      </c>
      <c r="AQ21" s="14" t="s">
        <v>23</v>
      </c>
    </row>
    <row r="22" spans="1:43" x14ac:dyDescent="0.2">
      <c r="A22" s="13" t="s">
        <v>60</v>
      </c>
      <c r="B22" s="13" t="s">
        <v>61</v>
      </c>
      <c r="C22" s="13" t="s">
        <v>783</v>
      </c>
      <c r="D22" s="13">
        <v>325.42399999999998</v>
      </c>
      <c r="E22" s="13">
        <v>0</v>
      </c>
      <c r="F22" s="13">
        <v>26.821999999999999</v>
      </c>
      <c r="G22" s="13">
        <v>304.69591836734696</v>
      </c>
      <c r="H22" s="13">
        <v>231.798</v>
      </c>
      <c r="I22" s="13">
        <v>0</v>
      </c>
      <c r="J22" s="13">
        <v>46.973999999999997</v>
      </c>
      <c r="K22" s="13">
        <v>3.8086989795918371</v>
      </c>
      <c r="L22" s="13">
        <v>282.58069897959183</v>
      </c>
      <c r="M22" s="13">
        <v>22.115219387755133</v>
      </c>
      <c r="N22" s="13">
        <v>2.0399114876476712</v>
      </c>
      <c r="O22" s="13">
        <v>20.075307900107461</v>
      </c>
      <c r="P22" s="13">
        <v>72.897918367346961</v>
      </c>
      <c r="Q22" s="13">
        <v>76</v>
      </c>
      <c r="R22" s="13">
        <v>3028</v>
      </c>
      <c r="S22" s="13">
        <v>64</v>
      </c>
      <c r="T22" s="18">
        <v>1190888</v>
      </c>
      <c r="U22" s="18">
        <v>7.19</v>
      </c>
      <c r="V22" s="18">
        <v>780.29</v>
      </c>
      <c r="W22" s="13">
        <v>20.214809599999999</v>
      </c>
      <c r="X22" s="13">
        <f>IFERROR(((W22*1000000)/Table2[[#This Row],[Number of Service Connections]])/365,"")</f>
        <v>18.29030383091149</v>
      </c>
      <c r="Y22" s="18">
        <v>14671.07</v>
      </c>
      <c r="Z22" s="18">
        <v>15664.56</v>
      </c>
      <c r="AA22" s="13" t="s">
        <v>22</v>
      </c>
      <c r="AB22" s="16">
        <v>0.23924809612795633</v>
      </c>
      <c r="AC22" s="16">
        <v>5.8746805744354251E-2</v>
      </c>
      <c r="AD22" s="18">
        <v>30335.629999999997</v>
      </c>
      <c r="AE22" s="20">
        <f t="shared" si="0"/>
        <v>20.009789352124582</v>
      </c>
      <c r="AF22" s="13">
        <v>1.845706273545241</v>
      </c>
      <c r="AG22" s="13">
        <f>(Table2[[#This Row],[Real Losses (million gallons/ year)]]*1000000)/Table2[[#This Row],[Number of Service Connections]]/365</f>
        <v>18.164083078579342</v>
      </c>
      <c r="AH22" s="13">
        <f>(Table2[[#This Row],[Real Losses (million gallons/ year)]]*1000000)/Table2[[#This Row],[Length of Mains (miles)]]/365</f>
        <v>723.69531002550332</v>
      </c>
      <c r="AI22" s="18">
        <v>10.018371862615588</v>
      </c>
      <c r="AJ22" s="18">
        <v>4.8451354029062088</v>
      </c>
      <c r="AK22" s="18">
        <v>5.1732364597093792</v>
      </c>
      <c r="AL22" s="13">
        <v>59.483675512868508</v>
      </c>
      <c r="AM22" s="13">
        <v>20.075307900107461</v>
      </c>
      <c r="AN22" s="13">
        <v>0.99309903468531613</v>
      </c>
      <c r="AO22" s="14" t="s">
        <v>23</v>
      </c>
      <c r="AP22" s="14" t="s">
        <v>25</v>
      </c>
      <c r="AQ22" s="14" t="s">
        <v>24</v>
      </c>
    </row>
    <row r="23" spans="1:43" ht="22.5" x14ac:dyDescent="0.2">
      <c r="A23" s="13" t="s">
        <v>62</v>
      </c>
      <c r="B23" s="13" t="s">
        <v>63</v>
      </c>
      <c r="C23" s="13" t="s">
        <v>784</v>
      </c>
      <c r="D23" s="13">
        <v>75.814999999999998</v>
      </c>
      <c r="E23" s="13">
        <v>0</v>
      </c>
      <c r="F23" s="13">
        <v>0</v>
      </c>
      <c r="G23" s="13">
        <v>75.814999999999998</v>
      </c>
      <c r="H23" s="13">
        <v>57.598999999999997</v>
      </c>
      <c r="I23" s="13">
        <v>0.51</v>
      </c>
      <c r="J23" s="13">
        <v>0</v>
      </c>
      <c r="K23" s="13">
        <v>0.94768750000000002</v>
      </c>
      <c r="L23" s="13">
        <v>59.056687499999995</v>
      </c>
      <c r="M23" s="13">
        <v>16.758312500000002</v>
      </c>
      <c r="N23" s="13">
        <v>0.33353500000000003</v>
      </c>
      <c r="O23" s="13">
        <v>16.424777500000001</v>
      </c>
      <c r="P23" s="13">
        <v>17.706000000000003</v>
      </c>
      <c r="Q23" s="13">
        <v>19.3</v>
      </c>
      <c r="R23" s="13">
        <v>853</v>
      </c>
      <c r="S23" s="13">
        <v>50</v>
      </c>
      <c r="T23" s="18">
        <v>361673</v>
      </c>
      <c r="U23" s="18">
        <v>8.93</v>
      </c>
      <c r="V23" s="18">
        <v>600.17999999999995</v>
      </c>
      <c r="W23" s="13" t="s">
        <v>28</v>
      </c>
      <c r="X23" s="13" t="str">
        <f>IFERROR(((W23*1000000)/Table2[[#This Row],[Number of Service Connections]])/365,"")</f>
        <v/>
      </c>
      <c r="Y23" s="18">
        <v>2978.47</v>
      </c>
      <c r="Z23" s="18">
        <v>9857.82</v>
      </c>
      <c r="AA23" s="13" t="s">
        <v>22</v>
      </c>
      <c r="AB23" s="16">
        <v>0.23354217503132629</v>
      </c>
      <c r="AC23" s="16">
        <v>3.7064070565676725E-2</v>
      </c>
      <c r="AD23" s="18">
        <v>12836.289999999999</v>
      </c>
      <c r="AE23" s="20">
        <f t="shared" si="0"/>
        <v>53.825539192856802</v>
      </c>
      <c r="AF23" s="13">
        <v>1.0712714191652348</v>
      </c>
      <c r="AG23" s="13">
        <f>(Table2[[#This Row],[Real Losses (million gallons/ year)]]*1000000)/Table2[[#This Row],[Number of Service Connections]]/365</f>
        <v>52.754267773691566</v>
      </c>
      <c r="AH23" s="13">
        <f>(Table2[[#This Row],[Real Losses (million gallons/ year)]]*1000000)/Table2[[#This Row],[Length of Mains (miles)]]/365</f>
        <v>2331.5746326921717</v>
      </c>
      <c r="AI23" s="18">
        <v>15.048405627198123</v>
      </c>
      <c r="AJ23" s="18">
        <v>3.4917584994138333</v>
      </c>
      <c r="AK23" s="18">
        <v>11.556647127784291</v>
      </c>
      <c r="AL23" s="13">
        <v>56.803921568627452</v>
      </c>
      <c r="AM23" s="13">
        <v>16.424777500000001</v>
      </c>
      <c r="AO23" s="14" t="s">
        <v>25</v>
      </c>
      <c r="AP23" s="14" t="s">
        <v>23</v>
      </c>
      <c r="AQ23" s="14" t="s">
        <v>37</v>
      </c>
    </row>
    <row r="24" spans="1:43" x14ac:dyDescent="0.2">
      <c r="A24" s="13" t="s">
        <v>64</v>
      </c>
      <c r="B24" s="13" t="s">
        <v>65</v>
      </c>
      <c r="C24" s="13" t="s">
        <v>785</v>
      </c>
      <c r="D24" s="13">
        <v>379.31</v>
      </c>
      <c r="G24" s="13">
        <v>379.31</v>
      </c>
      <c r="H24" s="13">
        <v>250.55600000000001</v>
      </c>
      <c r="K24" s="13">
        <v>4.7413750000000006</v>
      </c>
      <c r="L24" s="13">
        <v>255.29737500000002</v>
      </c>
      <c r="M24" s="13">
        <v>124.01262499999999</v>
      </c>
      <c r="N24" s="13">
        <v>14.761822894736829</v>
      </c>
      <c r="O24" s="13">
        <v>109.25080210526316</v>
      </c>
      <c r="P24" s="13">
        <v>128.75399999999999</v>
      </c>
      <c r="Q24" s="13">
        <v>306</v>
      </c>
      <c r="R24" s="13">
        <v>4505</v>
      </c>
      <c r="S24" s="13">
        <v>65</v>
      </c>
      <c r="T24" s="18">
        <v>2552976</v>
      </c>
      <c r="U24" s="18">
        <v>9.64</v>
      </c>
      <c r="V24" s="18">
        <v>1537.32</v>
      </c>
      <c r="W24" s="13">
        <v>55.307957249999994</v>
      </c>
      <c r="X24" s="13">
        <f>IFERROR(((W24*1000000)/Table2[[#This Row],[Number of Service Connections]])/365,"")</f>
        <v>33.635660377358491</v>
      </c>
      <c r="Y24" s="18">
        <v>142303.97</v>
      </c>
      <c r="Z24" s="18">
        <v>167953.44</v>
      </c>
      <c r="AA24" s="13" t="s">
        <v>22</v>
      </c>
      <c r="AB24" s="16">
        <v>0.33944267222061109</v>
      </c>
      <c r="AC24" s="16">
        <v>0.12438284825737736</v>
      </c>
      <c r="AD24" s="18">
        <v>310257.41000000003</v>
      </c>
      <c r="AE24" s="20">
        <f t="shared" si="0"/>
        <v>75.418560807626221</v>
      </c>
      <c r="AF24" s="13">
        <v>8.9774362700420092</v>
      </c>
      <c r="AG24" s="13">
        <f>(Table2[[#This Row],[Real Losses (million gallons/ year)]]*1000000)/Table2[[#This Row],[Number of Service Connections]]/365</f>
        <v>66.441124537584216</v>
      </c>
      <c r="AH24" s="13">
        <f>(Table2[[#This Row],[Real Losses (million gallons/ year)]]*1000000)/Table2[[#This Row],[Length of Mains (miles)]]/365</f>
        <v>978.16100013665653</v>
      </c>
      <c r="AI24" s="18">
        <v>68.869569367369593</v>
      </c>
      <c r="AJ24" s="18">
        <v>31.588006659267482</v>
      </c>
      <c r="AK24" s="18">
        <v>37.281562708102108</v>
      </c>
      <c r="AL24" s="13">
        <v>62.566666666666649</v>
      </c>
      <c r="AM24" s="13">
        <v>109.25080210526316</v>
      </c>
      <c r="AN24" s="13">
        <v>1.9753179747976168</v>
      </c>
      <c r="AO24" s="14" t="s">
        <v>23</v>
      </c>
      <c r="AP24" s="14" t="s">
        <v>25</v>
      </c>
      <c r="AQ24" s="14" t="s">
        <v>24</v>
      </c>
    </row>
    <row r="25" spans="1:43" ht="22.5" x14ac:dyDescent="0.2">
      <c r="A25" s="13" t="s">
        <v>735</v>
      </c>
      <c r="B25" s="13" t="s">
        <v>194</v>
      </c>
      <c r="C25" s="13" t="s">
        <v>786</v>
      </c>
      <c r="D25" s="13">
        <v>1063.317</v>
      </c>
      <c r="E25" s="13">
        <v>0</v>
      </c>
      <c r="F25" s="13">
        <v>282.96300000000002</v>
      </c>
      <c r="G25" s="13">
        <v>790.23189873417732</v>
      </c>
      <c r="H25" s="13">
        <v>701.87800000000004</v>
      </c>
      <c r="I25" s="13">
        <v>0.61899999999999999</v>
      </c>
      <c r="J25" s="13">
        <v>0</v>
      </c>
      <c r="K25" s="13">
        <v>9.8778987341772169</v>
      </c>
      <c r="L25" s="13">
        <v>712.37489873417724</v>
      </c>
      <c r="M25" s="13">
        <v>77.857000000000085</v>
      </c>
      <c r="N25" s="13">
        <v>14.418772208764375</v>
      </c>
      <c r="O25" s="13">
        <v>63.438227791235711</v>
      </c>
      <c r="P25" s="13">
        <v>87.734898734177307</v>
      </c>
      <c r="Q25" s="13">
        <v>110</v>
      </c>
      <c r="R25" s="13">
        <v>6372</v>
      </c>
      <c r="S25" s="13">
        <v>50</v>
      </c>
      <c r="T25" s="18">
        <v>3880890</v>
      </c>
      <c r="U25" s="18">
        <v>6.52</v>
      </c>
      <c r="W25" s="13">
        <v>28.303925</v>
      </c>
      <c r="X25" s="13">
        <f>IFERROR(((W25*1000000)/Table2[[#This Row],[Number of Service Connections]])/365,"")</f>
        <v>12.169648462021343</v>
      </c>
      <c r="Y25" s="18">
        <v>94010.39</v>
      </c>
      <c r="AA25" s="13" t="s">
        <v>32</v>
      </c>
      <c r="AB25" s="16">
        <v>0.11102424348436746</v>
      </c>
      <c r="AC25" s="16">
        <v>0.14739699907671588</v>
      </c>
      <c r="AD25" s="18">
        <v>94010.39</v>
      </c>
      <c r="AE25" s="20">
        <f t="shared" si="0"/>
        <v>33.475651179389317</v>
      </c>
      <c r="AF25" s="13">
        <v>6.1995426088298871</v>
      </c>
      <c r="AG25" s="13">
        <f>(Table2[[#This Row],[Real Losses (million gallons/ year)]]*1000000)/Table2[[#This Row],[Number of Service Connections]]/365</f>
        <v>27.27610857055943</v>
      </c>
      <c r="AH25" s="13">
        <f>(Table2[[#This Row],[Real Losses (million gallons/ year)]]*1000000)/Table2[[#This Row],[Length of Mains (miles)]]/365</f>
        <v>1580.0305801054969</v>
      </c>
      <c r="AI25" s="18">
        <v>14.753670747018205</v>
      </c>
      <c r="AJ25" s="18">
        <v>14.753670747018205</v>
      </c>
      <c r="AK25" s="18">
        <v>0</v>
      </c>
      <c r="AL25" s="13">
        <v>48.717130293930893</v>
      </c>
      <c r="AM25" s="13">
        <v>63.438227791235711</v>
      </c>
      <c r="AN25" s="13">
        <v>2.2413226360384897</v>
      </c>
      <c r="AO25" s="14" t="s">
        <v>23</v>
      </c>
      <c r="AP25" s="14" t="s">
        <v>40</v>
      </c>
      <c r="AQ25" s="14" t="s">
        <v>66</v>
      </c>
    </row>
    <row r="26" spans="1:43" x14ac:dyDescent="0.2">
      <c r="A26" s="13" t="s">
        <v>67</v>
      </c>
      <c r="B26" s="13" t="s">
        <v>68</v>
      </c>
      <c r="C26" s="13" t="s">
        <v>787</v>
      </c>
      <c r="D26" s="13">
        <v>142</v>
      </c>
      <c r="G26" s="13">
        <v>142</v>
      </c>
      <c r="H26" s="13">
        <v>113</v>
      </c>
      <c r="I26" s="13">
        <v>0.16200000000000001</v>
      </c>
      <c r="J26" s="13">
        <v>0</v>
      </c>
      <c r="K26" s="13">
        <v>18.329000000000001</v>
      </c>
      <c r="L26" s="13">
        <v>131.49100000000001</v>
      </c>
      <c r="M26" s="13">
        <v>10.508999999999986</v>
      </c>
      <c r="N26" s="13">
        <v>2.9436224489795935</v>
      </c>
      <c r="O26" s="13">
        <v>7.5653775510203927</v>
      </c>
      <c r="P26" s="13">
        <v>28.837999999999987</v>
      </c>
      <c r="Q26" s="13">
        <v>73</v>
      </c>
      <c r="R26" s="13">
        <v>1694</v>
      </c>
      <c r="S26" s="13">
        <v>49</v>
      </c>
      <c r="T26" s="18">
        <v>727000</v>
      </c>
      <c r="U26" s="18">
        <v>2.2200000000000002</v>
      </c>
      <c r="V26" s="18">
        <v>1972</v>
      </c>
      <c r="W26" s="13">
        <v>12.253438268749999</v>
      </c>
      <c r="X26" s="13">
        <f>IFERROR(((W26*1000000)/Table2[[#This Row],[Number of Service Connections]])/365,"")</f>
        <v>19.817629132231403</v>
      </c>
      <c r="Y26" s="18">
        <v>6534.84</v>
      </c>
      <c r="Z26" s="18">
        <v>14918.92</v>
      </c>
      <c r="AA26" s="13" t="s">
        <v>22</v>
      </c>
      <c r="AB26" s="16">
        <v>0.20308450704225342</v>
      </c>
      <c r="AC26" s="16">
        <v>7.9227722651096164E-2</v>
      </c>
      <c r="AD26" s="18">
        <v>21453.760000000002</v>
      </c>
      <c r="AE26" s="20">
        <f t="shared" si="0"/>
        <v>16.996328702430795</v>
      </c>
      <c r="AF26" s="13">
        <v>4.7607550403189229</v>
      </c>
      <c r="AG26" s="13">
        <f>(Table2[[#This Row],[Real Losses (million gallons/ year)]]*1000000)/Table2[[#This Row],[Number of Service Connections]]/365</f>
        <v>12.235573662111872</v>
      </c>
      <c r="AH26" s="13">
        <f>(Table2[[#This Row],[Real Losses (million gallons/ year)]]*1000000)/Table2[[#This Row],[Length of Mains (miles)]]/365</f>
        <v>283.9323532002399</v>
      </c>
      <c r="AI26" s="18">
        <v>12.664557260920898</v>
      </c>
      <c r="AJ26" s="18">
        <v>3.8576387249114523</v>
      </c>
      <c r="AK26" s="18">
        <v>8.8069185360094444</v>
      </c>
      <c r="AL26" s="13">
        <v>72.794117647058826</v>
      </c>
      <c r="AM26" s="13">
        <v>7.5653775510203927</v>
      </c>
      <c r="AN26" s="13">
        <v>0.61740854975492143</v>
      </c>
      <c r="AO26" s="14" t="s">
        <v>31</v>
      </c>
      <c r="AP26" s="14" t="s">
        <v>23</v>
      </c>
      <c r="AQ26" s="14" t="s">
        <v>33</v>
      </c>
    </row>
    <row r="27" spans="1:43" x14ac:dyDescent="0.2">
      <c r="A27" s="13" t="s">
        <v>69</v>
      </c>
      <c r="B27" s="13" t="s">
        <v>70</v>
      </c>
      <c r="C27" s="13" t="s">
        <v>788</v>
      </c>
      <c r="D27" s="13">
        <v>87.087000000000003</v>
      </c>
      <c r="E27" s="13">
        <v>0</v>
      </c>
      <c r="F27" s="13">
        <v>18.792999999999999</v>
      </c>
      <c r="G27" s="13">
        <v>68.301000000000016</v>
      </c>
      <c r="H27" s="13">
        <v>61.56</v>
      </c>
      <c r="I27" s="13">
        <v>0</v>
      </c>
      <c r="J27" s="13">
        <v>0</v>
      </c>
      <c r="K27" s="13">
        <v>0.8537625000000002</v>
      </c>
      <c r="L27" s="13">
        <v>62.413762500000004</v>
      </c>
      <c r="M27" s="13">
        <v>5.8872375000000119</v>
      </c>
      <c r="N27" s="13">
        <v>3.5646525000000091</v>
      </c>
      <c r="O27" s="13">
        <v>2.3225850000000028</v>
      </c>
      <c r="P27" s="13">
        <v>6.7410000000000121</v>
      </c>
      <c r="Q27" s="13">
        <v>30</v>
      </c>
      <c r="R27" s="13">
        <v>1971</v>
      </c>
      <c r="S27" s="13">
        <v>65</v>
      </c>
      <c r="T27" s="18">
        <v>1160054</v>
      </c>
      <c r="U27" s="18">
        <v>8.32</v>
      </c>
      <c r="V27" s="18">
        <v>495.87</v>
      </c>
      <c r="W27" s="13" t="s">
        <v>28</v>
      </c>
      <c r="X27" s="13" t="str">
        <f>IFERROR(((W27*1000000)/Table2[[#This Row],[Number of Service Connections]])/365,"")</f>
        <v/>
      </c>
      <c r="Y27" s="18">
        <v>29657.91</v>
      </c>
      <c r="Z27" s="18">
        <v>1151.7</v>
      </c>
      <c r="AA27" s="13" t="s">
        <v>22</v>
      </c>
      <c r="AB27" s="16">
        <v>9.8695480300434998E-2</v>
      </c>
      <c r="AC27" s="16">
        <v>2.6923715822560913E-2</v>
      </c>
      <c r="AD27" s="18">
        <v>30809.61</v>
      </c>
      <c r="AE27" s="20">
        <f t="shared" si="0"/>
        <v>8.1833677362857475</v>
      </c>
      <c r="AF27" s="13">
        <v>4.9549321323575528</v>
      </c>
      <c r="AG27" s="13">
        <f>(Table2[[#This Row],[Real Losses (million gallons/ year)]]*1000000)/Table2[[#This Row],[Number of Service Connections]]/365</f>
        <v>3.2284356039281952</v>
      </c>
      <c r="AH27" s="13">
        <f>(Table2[[#This Row],[Real Losses (million gallons/ year)]]*1000000)/Table2[[#This Row],[Length of Mains (miles)]]/365</f>
        <v>212.10821917808244</v>
      </c>
      <c r="AI27" s="18">
        <v>15.631461187214612</v>
      </c>
      <c r="AJ27" s="18">
        <v>15.047138508371384</v>
      </c>
      <c r="AK27" s="18">
        <v>0.58432267884322675</v>
      </c>
      <c r="AL27" s="13">
        <v>26.842834342270528</v>
      </c>
      <c r="AM27" s="13">
        <v>2.3225850000000028</v>
      </c>
      <c r="AO27" s="14" t="s">
        <v>23</v>
      </c>
      <c r="AP27" s="14" t="s">
        <v>25</v>
      </c>
      <c r="AQ27" s="14" t="s">
        <v>24</v>
      </c>
    </row>
    <row r="28" spans="1:43" x14ac:dyDescent="0.2">
      <c r="A28" s="13" t="s">
        <v>71</v>
      </c>
      <c r="B28" s="13" t="s">
        <v>72</v>
      </c>
      <c r="C28" s="13" t="s">
        <v>789</v>
      </c>
      <c r="E28" s="13">
        <v>17.64</v>
      </c>
      <c r="G28" s="13">
        <v>17.746478873239436</v>
      </c>
      <c r="H28" s="13">
        <v>10.244999999999999</v>
      </c>
      <c r="J28" s="13">
        <v>2.8000000000000001E-2</v>
      </c>
      <c r="K28" s="13">
        <v>0.22183098591549297</v>
      </c>
      <c r="L28" s="13">
        <v>10.494830985915492</v>
      </c>
      <c r="M28" s="13">
        <v>7.2516478873239443</v>
      </c>
      <c r="N28" s="13">
        <v>9.5725564351018103E-2</v>
      </c>
      <c r="O28" s="13">
        <v>7.1559223229729261</v>
      </c>
      <c r="P28" s="13">
        <v>7.5014788732394369</v>
      </c>
      <c r="Q28" s="13">
        <v>10</v>
      </c>
      <c r="R28" s="13">
        <v>217</v>
      </c>
      <c r="S28" s="13">
        <v>77</v>
      </c>
      <c r="T28" s="18">
        <v>115844.13</v>
      </c>
      <c r="U28" s="18">
        <v>11.67</v>
      </c>
      <c r="V28" s="18">
        <v>62495.87</v>
      </c>
      <c r="W28" s="13" t="s">
        <v>28</v>
      </c>
      <c r="X28" s="13" t="str">
        <f>IFERROR(((W28*1000000)/Table2[[#This Row],[Number of Service Connections]])/365,"")</f>
        <v/>
      </c>
      <c r="Y28" s="18">
        <v>1117.1199999999999</v>
      </c>
      <c r="Z28" s="18">
        <v>83509.61</v>
      </c>
      <c r="AA28" s="13" t="s">
        <v>32</v>
      </c>
      <c r="AB28" s="16">
        <v>0.422702380952381</v>
      </c>
      <c r="AC28" s="16">
        <v>0.75569006777213676</v>
      </c>
      <c r="AD28" s="18">
        <v>84626.73</v>
      </c>
      <c r="AE28" s="20">
        <f t="shared" si="0"/>
        <v>91.555430683971252</v>
      </c>
      <c r="AF28" s="13">
        <v>1.2085798163123298</v>
      </c>
      <c r="AG28" s="13">
        <f>(Table2[[#This Row],[Real Losses (million gallons/ year)]]*1000000)/Table2[[#This Row],[Number of Service Connections]]/365</f>
        <v>90.346850867658929</v>
      </c>
      <c r="AH28" s="13">
        <f>(Table2[[#This Row],[Real Losses (million gallons/ year)]]*1000000)/Table2[[#This Row],[Length of Mains (miles)]]/365</f>
        <v>1960.5266638281992</v>
      </c>
      <c r="AI28" s="18">
        <v>389.98493087557603</v>
      </c>
      <c r="AJ28" s="18">
        <v>5.1480184331797236</v>
      </c>
      <c r="AK28" s="18">
        <v>384.83691244239634</v>
      </c>
      <c r="AL28" s="13">
        <v>57.570829922426228</v>
      </c>
      <c r="AM28" s="13">
        <v>7.1559223229729261</v>
      </c>
      <c r="AO28" s="14" t="s">
        <v>36</v>
      </c>
      <c r="AP28" s="14" t="s">
        <v>55</v>
      </c>
      <c r="AQ28" s="14" t="s">
        <v>25</v>
      </c>
    </row>
    <row r="29" spans="1:43" x14ac:dyDescent="0.2">
      <c r="A29" s="13" t="s">
        <v>73</v>
      </c>
      <c r="B29" s="13" t="s">
        <v>74</v>
      </c>
      <c r="C29" s="13" t="s">
        <v>790</v>
      </c>
      <c r="E29" s="13">
        <v>18.32</v>
      </c>
      <c r="G29" s="13">
        <v>18.32</v>
      </c>
      <c r="H29" s="13">
        <v>14.378</v>
      </c>
      <c r="K29" s="13">
        <v>0.22900000000000001</v>
      </c>
      <c r="L29" s="13">
        <v>14.606999999999999</v>
      </c>
      <c r="M29" s="13">
        <v>3.713000000000001</v>
      </c>
      <c r="N29" s="13">
        <v>8.1744999999999998E-2</v>
      </c>
      <c r="O29" s="13">
        <v>3.6312550000000008</v>
      </c>
      <c r="P29" s="13">
        <v>3.9420000000000011</v>
      </c>
      <c r="Q29" s="13">
        <v>20.149999999999999</v>
      </c>
      <c r="R29" s="13">
        <v>425</v>
      </c>
      <c r="S29" s="13">
        <v>69.25</v>
      </c>
      <c r="T29" s="18">
        <v>65527.15</v>
      </c>
      <c r="U29" s="18">
        <v>8.07</v>
      </c>
      <c r="V29" s="18">
        <v>2735.53</v>
      </c>
      <c r="W29" s="13" t="s">
        <v>28</v>
      </c>
      <c r="X29" s="13" t="str">
        <f>IFERROR(((W29*1000000)/Table2[[#This Row],[Number of Service Connections]])/365,"")</f>
        <v/>
      </c>
      <c r="Y29" s="18">
        <v>659.68</v>
      </c>
      <c r="Z29" s="18">
        <v>9933.41</v>
      </c>
      <c r="AA29" s="13" t="s">
        <v>22</v>
      </c>
      <c r="AB29" s="16">
        <v>0.21517467248908301</v>
      </c>
      <c r="AC29" s="16">
        <v>0.17121949466976671</v>
      </c>
      <c r="AD29" s="18">
        <v>10593.09</v>
      </c>
      <c r="AE29" s="20">
        <f t="shared" si="0"/>
        <v>23.935535858178895</v>
      </c>
      <c r="AF29" s="13">
        <v>0.52696212731668013</v>
      </c>
      <c r="AG29" s="13">
        <f>(Table2[[#This Row],[Real Losses (million gallons/ year)]]*1000000)/Table2[[#This Row],[Number of Service Connections]]/365</f>
        <v>23.408573730862216</v>
      </c>
      <c r="AH29" s="13">
        <f>(Table2[[#This Row],[Real Losses (million gallons/ year)]]*1000000)/Table2[[#This Row],[Length of Mains (miles)]]/365</f>
        <v>493.72922261123784</v>
      </c>
      <c r="AI29" s="18">
        <v>24.924917647058823</v>
      </c>
      <c r="AJ29" s="18">
        <v>1.5521882352941176</v>
      </c>
      <c r="AK29" s="18">
        <v>23.372729411764706</v>
      </c>
      <c r="AL29" s="13">
        <v>57.077777777777769</v>
      </c>
      <c r="AM29" s="13">
        <v>3.6312550000000008</v>
      </c>
      <c r="AO29" s="14" t="s">
        <v>36</v>
      </c>
      <c r="AP29" s="14" t="s">
        <v>24</v>
      </c>
      <c r="AQ29" s="14" t="s">
        <v>25</v>
      </c>
    </row>
    <row r="30" spans="1:43" ht="22.5" x14ac:dyDescent="0.2">
      <c r="A30" s="13" t="s">
        <v>734</v>
      </c>
      <c r="B30" s="13" t="s">
        <v>736</v>
      </c>
      <c r="C30" s="13" t="s">
        <v>791</v>
      </c>
      <c r="D30" s="13">
        <v>69.096000000000004</v>
      </c>
      <c r="E30" s="13">
        <v>0</v>
      </c>
      <c r="F30" s="13">
        <v>0</v>
      </c>
      <c r="G30" s="13">
        <v>69.096000000000004</v>
      </c>
      <c r="H30" s="13">
        <v>28.035</v>
      </c>
      <c r="I30" s="13">
        <v>0</v>
      </c>
      <c r="J30" s="13">
        <v>0</v>
      </c>
      <c r="K30" s="13">
        <v>0.86370000000000013</v>
      </c>
      <c r="L30" s="13">
        <v>28.898700000000002</v>
      </c>
      <c r="M30" s="13">
        <v>40.197299999999998</v>
      </c>
      <c r="N30" s="13">
        <v>1.7183538157894769</v>
      </c>
      <c r="O30" s="13">
        <v>38.478946184210521</v>
      </c>
      <c r="P30" s="13">
        <v>41.061</v>
      </c>
      <c r="Q30" s="13">
        <v>27.62</v>
      </c>
      <c r="R30" s="13">
        <v>891</v>
      </c>
      <c r="S30" s="13">
        <v>75.400000000000006</v>
      </c>
      <c r="T30" s="18">
        <v>526890.63</v>
      </c>
      <c r="U30" s="18">
        <v>17.149999999999999</v>
      </c>
      <c r="V30" s="18">
        <v>658.18</v>
      </c>
      <c r="W30" s="13" t="s">
        <v>28</v>
      </c>
      <c r="X30" s="13" t="str">
        <f>IFERROR(((W30*1000000)/Table2[[#This Row],[Number of Service Connections]])/365,"")</f>
        <v/>
      </c>
      <c r="Y30" s="18">
        <v>29469.77</v>
      </c>
      <c r="Z30" s="18">
        <v>25326.07</v>
      </c>
      <c r="AA30" s="13" t="s">
        <v>22</v>
      </c>
      <c r="AB30" s="16">
        <v>0.59426015977770053</v>
      </c>
      <c r="AC30" s="16">
        <v>0.10507742528333291</v>
      </c>
      <c r="AD30" s="18">
        <v>54795.839999999997</v>
      </c>
      <c r="AE30" s="20">
        <f t="shared" si="0"/>
        <v>123.60223236935566</v>
      </c>
      <c r="AF30" s="13">
        <v>5.2837471081883587</v>
      </c>
      <c r="AG30" s="13">
        <f>(Table2[[#This Row],[Real Losses (million gallons/ year)]]*1000000)/Table2[[#This Row],[Number of Service Connections]]/365</f>
        <v>118.3184852611673</v>
      </c>
      <c r="AH30" s="13">
        <f>(Table2[[#This Row],[Real Losses (million gallons/ year)]]*1000000)/Table2[[#This Row],[Length of Mains (miles)]]/365</f>
        <v>3816.8635180195533</v>
      </c>
      <c r="AI30" s="18">
        <v>61.499259259259262</v>
      </c>
      <c r="AJ30" s="18">
        <v>33.074938271604935</v>
      </c>
      <c r="AK30" s="18">
        <v>28.424320987654323</v>
      </c>
      <c r="AL30" s="13">
        <v>61.377777777777766</v>
      </c>
      <c r="AM30" s="13">
        <v>38.478946184210521</v>
      </c>
      <c r="AO30" s="14" t="s">
        <v>23</v>
      </c>
      <c r="AP30" s="14" t="s">
        <v>45</v>
      </c>
      <c r="AQ30" s="14" t="s">
        <v>33</v>
      </c>
    </row>
    <row r="31" spans="1:43" x14ac:dyDescent="0.2">
      <c r="A31" s="13" t="s">
        <v>75</v>
      </c>
      <c r="B31" s="13" t="s">
        <v>1257</v>
      </c>
      <c r="C31" s="13" t="s">
        <v>792</v>
      </c>
      <c r="D31" s="13">
        <v>466.62900000000002</v>
      </c>
      <c r="E31" s="13">
        <v>0</v>
      </c>
      <c r="F31" s="13">
        <v>0</v>
      </c>
      <c r="G31" s="13">
        <v>466.62900000000002</v>
      </c>
      <c r="H31" s="13">
        <v>417.34699999999998</v>
      </c>
      <c r="I31" s="13">
        <v>0</v>
      </c>
      <c r="J31" s="13">
        <v>9.2902119939999999</v>
      </c>
      <c r="K31" s="13">
        <v>1.8757029999999999</v>
      </c>
      <c r="L31" s="13">
        <v>428.51291499399997</v>
      </c>
      <c r="M31" s="13">
        <v>38.116085006000048</v>
      </c>
      <c r="N31" s="13">
        <v>3.2792061954736877</v>
      </c>
      <c r="O31" s="13">
        <v>34.836878810526358</v>
      </c>
      <c r="P31" s="13">
        <v>49.282000000000053</v>
      </c>
      <c r="Q31" s="13">
        <v>65.426000000000002</v>
      </c>
      <c r="R31" s="13">
        <v>5705</v>
      </c>
      <c r="S31" s="13">
        <v>57</v>
      </c>
      <c r="T31" s="18">
        <v>1064759.08</v>
      </c>
      <c r="U31" s="18">
        <v>4.1399999999999997</v>
      </c>
      <c r="V31" s="18">
        <v>165.67</v>
      </c>
      <c r="W31" s="13">
        <v>29.382838867493184</v>
      </c>
      <c r="X31" s="13">
        <f>IFERROR(((W31*1000000)/Table2[[#This Row],[Number of Service Connections]])/365,"")</f>
        <v>14.110592183013308</v>
      </c>
      <c r="Y31" s="18">
        <v>13589.03</v>
      </c>
      <c r="Z31" s="18">
        <v>5771.43</v>
      </c>
      <c r="AA31" s="13" t="s">
        <v>22</v>
      </c>
      <c r="AB31" s="16">
        <v>0.1056128101768215</v>
      </c>
      <c r="AC31" s="16">
        <v>1.9920293446700488E-2</v>
      </c>
      <c r="AD31" s="18">
        <v>19360.46</v>
      </c>
      <c r="AE31" s="20">
        <f t="shared" si="0"/>
        <v>18.304580219706359</v>
      </c>
      <c r="AF31" s="13">
        <v>1.5747811679126398</v>
      </c>
      <c r="AG31" s="13">
        <f>(Table2[[#This Row],[Real Losses (million gallons/ year)]]*1000000)/Table2[[#This Row],[Number of Service Connections]]/365</f>
        <v>16.729799051793719</v>
      </c>
      <c r="AH31" s="13">
        <f>(Table2[[#This Row],[Real Losses (million gallons/ year)]]*1000000)/Table2[[#This Row],[Length of Mains (miles)]]/365</f>
        <v>1458.8008374420438</v>
      </c>
      <c r="AI31" s="18">
        <v>3.3935950920245399</v>
      </c>
      <c r="AJ31" s="18">
        <v>2.3819509202453988</v>
      </c>
      <c r="AK31" s="18">
        <v>1.0116441717791411</v>
      </c>
      <c r="AL31" s="13">
        <v>60.450980392156865</v>
      </c>
      <c r="AM31" s="13">
        <v>34.836878810526358</v>
      </c>
      <c r="AN31" s="13">
        <v>1.1856199112559911</v>
      </c>
      <c r="AO31" s="14" t="s">
        <v>23</v>
      </c>
      <c r="AP31" s="14" t="s">
        <v>25</v>
      </c>
      <c r="AQ31" s="14" t="s">
        <v>24</v>
      </c>
    </row>
    <row r="32" spans="1:43" ht="22.5" x14ac:dyDescent="0.2">
      <c r="A32" s="13" t="s">
        <v>76</v>
      </c>
      <c r="B32" s="13" t="s">
        <v>77</v>
      </c>
      <c r="C32" s="13" t="s">
        <v>793</v>
      </c>
      <c r="D32" s="13">
        <v>344.71800000000002</v>
      </c>
      <c r="E32" s="13">
        <v>0</v>
      </c>
      <c r="F32" s="13">
        <v>44.55</v>
      </c>
      <c r="G32" s="13">
        <v>296.6432963597112</v>
      </c>
      <c r="H32" s="13">
        <v>242.01300000000001</v>
      </c>
      <c r="I32" s="13">
        <v>0</v>
      </c>
      <c r="J32" s="13">
        <v>0</v>
      </c>
      <c r="K32" s="13">
        <v>3.7080412044963902</v>
      </c>
      <c r="L32" s="13">
        <v>245.7210412044964</v>
      </c>
      <c r="M32" s="13">
        <v>50.922255155214799</v>
      </c>
      <c r="N32" s="13">
        <v>14.084167056688774</v>
      </c>
      <c r="O32" s="13">
        <v>36.838088098526029</v>
      </c>
      <c r="P32" s="13">
        <v>54.630296359711188</v>
      </c>
      <c r="Q32" s="13">
        <v>124.72</v>
      </c>
      <c r="R32" s="13">
        <v>5029</v>
      </c>
      <c r="S32" s="13">
        <v>53</v>
      </c>
      <c r="T32" s="18">
        <v>3607482</v>
      </c>
      <c r="U32" s="18">
        <v>7.29</v>
      </c>
      <c r="V32" s="18">
        <v>331.04</v>
      </c>
      <c r="W32" s="13">
        <v>27.645653194000001</v>
      </c>
      <c r="X32" s="13">
        <f>IFERROR(((W32*1000000)/Table2[[#This Row],[Number of Service Connections]])/365,"")</f>
        <v>15.060949612248958</v>
      </c>
      <c r="Y32" s="18">
        <v>102673.58</v>
      </c>
      <c r="Z32" s="18">
        <v>12194.88</v>
      </c>
      <c r="AA32" s="13" t="s">
        <v>22</v>
      </c>
      <c r="AB32" s="16">
        <v>0.18416157395131633</v>
      </c>
      <c r="AC32" s="16">
        <v>3.2181995222078361E-2</v>
      </c>
      <c r="AD32" s="18">
        <v>114868.46</v>
      </c>
      <c r="AE32" s="20">
        <f t="shared" si="0"/>
        <v>27.741703683139058</v>
      </c>
      <c r="AF32" s="13">
        <v>7.6728492860253121</v>
      </c>
      <c r="AG32" s="13">
        <f>(Table2[[#This Row],[Real Losses (million gallons/ year)]]*1000000)/Table2[[#This Row],[Number of Service Connections]]/365</f>
        <v>20.068854397113746</v>
      </c>
      <c r="AH32" s="13">
        <f>(Table2[[#This Row],[Real Losses (million gallons/ year)]]*1000000)/Table2[[#This Row],[Length of Mains (miles)]]/365</f>
        <v>809.22280919728212</v>
      </c>
      <c r="AI32" s="18">
        <v>22.841212964804136</v>
      </c>
      <c r="AJ32" s="18">
        <v>20.416301451580832</v>
      </c>
      <c r="AK32" s="18">
        <v>2.424911513223305</v>
      </c>
      <c r="AL32" s="13">
        <v>69.794406060455842</v>
      </c>
      <c r="AM32" s="13">
        <v>36.838088098526029</v>
      </c>
      <c r="AN32" s="13">
        <v>1.3325092317413967</v>
      </c>
      <c r="AO32" s="14" t="s">
        <v>24</v>
      </c>
      <c r="AP32" s="14" t="s">
        <v>25</v>
      </c>
      <c r="AQ32" s="14" t="s">
        <v>40</v>
      </c>
    </row>
    <row r="33" spans="1:43" x14ac:dyDescent="0.2">
      <c r="A33" s="13" t="s">
        <v>78</v>
      </c>
      <c r="B33" s="13" t="s">
        <v>79</v>
      </c>
      <c r="C33" s="13" t="s">
        <v>794</v>
      </c>
      <c r="D33" s="13">
        <v>94.745000000000005</v>
      </c>
      <c r="E33" s="13">
        <v>206.61</v>
      </c>
      <c r="F33" s="13">
        <v>0</v>
      </c>
      <c r="G33" s="13">
        <v>303.28857142857146</v>
      </c>
      <c r="H33" s="13">
        <v>241.77699999999999</v>
      </c>
      <c r="K33" s="13">
        <v>12</v>
      </c>
      <c r="L33" s="13">
        <v>253.77699999999999</v>
      </c>
      <c r="M33" s="13">
        <v>49.511571428571472</v>
      </c>
      <c r="N33" s="13">
        <v>8.8403031038291626</v>
      </c>
      <c r="O33" s="13">
        <v>40.671268324742307</v>
      </c>
      <c r="P33" s="13">
        <v>61.511571428571472</v>
      </c>
      <c r="Q33" s="13">
        <v>220.4</v>
      </c>
      <c r="R33" s="13">
        <v>4275</v>
      </c>
      <c r="S33" s="13">
        <v>85.6</v>
      </c>
      <c r="T33" s="18">
        <v>1850993.48</v>
      </c>
      <c r="U33" s="18">
        <v>8.35</v>
      </c>
      <c r="V33" s="18">
        <v>2305.25</v>
      </c>
      <c r="W33" s="13">
        <v>57.289435816000001</v>
      </c>
      <c r="X33" s="13">
        <f>IFERROR(((W33*1000000)/Table2[[#This Row],[Number of Service Connections]])/365,"")</f>
        <v>36.715171555555557</v>
      </c>
      <c r="Y33" s="18">
        <v>73816.53</v>
      </c>
      <c r="Z33" s="18">
        <v>93757.440000000002</v>
      </c>
      <c r="AA33" s="13" t="s">
        <v>22</v>
      </c>
      <c r="AB33" s="16">
        <v>0.20281532910665009</v>
      </c>
      <c r="AC33" s="16">
        <v>0.10547685571673958</v>
      </c>
      <c r="AD33" s="18">
        <v>167573.97</v>
      </c>
      <c r="AE33" s="20">
        <f t="shared" si="0"/>
        <v>31.730559274899608</v>
      </c>
      <c r="AF33" s="13">
        <v>5.6654990651793078</v>
      </c>
      <c r="AG33" s="13">
        <f>(Table2[[#This Row],[Real Losses (million gallons/ year)]]*1000000)/Table2[[#This Row],[Number of Service Connections]]/365</f>
        <v>26.065060209720301</v>
      </c>
      <c r="AH33" s="13">
        <f>(Table2[[#This Row],[Real Losses (million gallons/ year)]]*1000000)/Table2[[#This Row],[Length of Mains (miles)]]/365</f>
        <v>505.57228855060919</v>
      </c>
      <c r="AI33" s="18">
        <v>39.198589473684208</v>
      </c>
      <c r="AJ33" s="18">
        <v>17.26702456140351</v>
      </c>
      <c r="AK33" s="18">
        <v>21.931564912280702</v>
      </c>
      <c r="AL33" s="13">
        <v>84.077777777777769</v>
      </c>
      <c r="AM33" s="13">
        <v>40.671268324742307</v>
      </c>
      <c r="AN33" s="13">
        <v>0.70992614511633034</v>
      </c>
      <c r="AO33" s="14" t="s">
        <v>33</v>
      </c>
      <c r="AP33" s="14" t="s">
        <v>43</v>
      </c>
      <c r="AQ33" s="14" t="s">
        <v>24</v>
      </c>
    </row>
    <row r="34" spans="1:43" x14ac:dyDescent="0.2">
      <c r="A34" s="13" t="s">
        <v>733</v>
      </c>
      <c r="B34" s="13" t="s">
        <v>555</v>
      </c>
      <c r="C34" s="13" t="s">
        <v>1133</v>
      </c>
      <c r="D34" s="13">
        <v>64.606999999999999</v>
      </c>
      <c r="E34" s="13">
        <v>0</v>
      </c>
      <c r="F34" s="13">
        <v>0</v>
      </c>
      <c r="G34" s="13">
        <v>64.606999999999999</v>
      </c>
      <c r="H34" s="13">
        <v>34.979999999999997</v>
      </c>
      <c r="I34" s="13">
        <v>0</v>
      </c>
      <c r="J34" s="13">
        <v>2.9759630000000001</v>
      </c>
      <c r="K34" s="13">
        <v>0.80758750000000001</v>
      </c>
      <c r="L34" s="13">
        <v>38.763550499999994</v>
      </c>
      <c r="M34" s="13">
        <v>25.843449500000006</v>
      </c>
      <c r="N34" s="13">
        <v>2.2466497631578983</v>
      </c>
      <c r="O34" s="13">
        <v>23.596799736842108</v>
      </c>
      <c r="P34" s="13">
        <v>29.627000000000006</v>
      </c>
      <c r="Q34" s="13">
        <v>18.7</v>
      </c>
      <c r="R34" s="13">
        <v>770</v>
      </c>
      <c r="S34" s="13">
        <v>56.5</v>
      </c>
      <c r="T34" s="18">
        <v>402121.11</v>
      </c>
      <c r="U34" s="18">
        <v>6.28</v>
      </c>
      <c r="V34" s="18">
        <v>359.12</v>
      </c>
      <c r="W34" s="13" t="s">
        <v>28</v>
      </c>
      <c r="X34" s="13" t="str">
        <f>IFERROR(((W34*1000000)/Table2[[#This Row],[Number of Service Connections]])/365,"")</f>
        <v/>
      </c>
      <c r="Y34" s="18">
        <v>14108.96</v>
      </c>
      <c r="Z34" s="18">
        <v>8474.08</v>
      </c>
      <c r="AA34" s="13" t="s">
        <v>22</v>
      </c>
      <c r="AB34" s="16">
        <v>0.45857260049220683</v>
      </c>
      <c r="AC34" s="16">
        <v>5.9538759081029943E-2</v>
      </c>
      <c r="AD34" s="18">
        <v>22583.040000000001</v>
      </c>
      <c r="AE34" s="20">
        <f t="shared" si="0"/>
        <v>91.953209393346398</v>
      </c>
      <c r="AF34" s="13">
        <v>7.9937725072332277</v>
      </c>
      <c r="AG34" s="13">
        <f>(Table2[[#This Row],[Real Losses (million gallons/ year)]]*1000000)/Table2[[#This Row],[Number of Service Connections]]/365</f>
        <v>83.959436886113167</v>
      </c>
      <c r="AH34" s="13">
        <f>(Table2[[#This Row],[Real Losses (million gallons/ year)]]*1000000)/Table2[[#This Row],[Length of Mains (miles)]]/365</f>
        <v>3457.1532835458365</v>
      </c>
      <c r="AI34" s="18">
        <v>29.328623376623376</v>
      </c>
      <c r="AJ34" s="18">
        <v>18.323324675324674</v>
      </c>
      <c r="AK34" s="18">
        <v>11.005298701298701</v>
      </c>
      <c r="AL34" s="13">
        <v>50.264705882352935</v>
      </c>
      <c r="AM34" s="13">
        <v>23.596799736842108</v>
      </c>
      <c r="AO34" s="14" t="s">
        <v>23</v>
      </c>
      <c r="AP34" s="14" t="s">
        <v>25</v>
      </c>
      <c r="AQ34" s="14" t="s">
        <v>24</v>
      </c>
    </row>
    <row r="35" spans="1:43" x14ac:dyDescent="0.2">
      <c r="A35" s="13" t="s">
        <v>80</v>
      </c>
      <c r="B35" s="13" t="s">
        <v>81</v>
      </c>
      <c r="C35" s="13" t="s">
        <v>795</v>
      </c>
      <c r="D35" s="13">
        <v>669.43299999999999</v>
      </c>
      <c r="E35" s="13">
        <v>0</v>
      </c>
      <c r="F35" s="13">
        <v>82.497</v>
      </c>
      <c r="G35" s="13">
        <v>558.98666666666668</v>
      </c>
      <c r="H35" s="13">
        <v>324.61099999999999</v>
      </c>
      <c r="I35" s="13">
        <v>0</v>
      </c>
      <c r="J35" s="13">
        <v>3.7999999999999999E-2</v>
      </c>
      <c r="K35" s="13">
        <v>6.9873333333333338</v>
      </c>
      <c r="L35" s="13">
        <v>331.63633333333331</v>
      </c>
      <c r="M35" s="13">
        <v>227.35033333333337</v>
      </c>
      <c r="N35" s="13">
        <v>19.295783640350901</v>
      </c>
      <c r="O35" s="13">
        <v>208.05454969298248</v>
      </c>
      <c r="P35" s="13">
        <v>234.37566666666672</v>
      </c>
      <c r="Q35" s="13">
        <v>120</v>
      </c>
      <c r="R35" s="13">
        <v>5155</v>
      </c>
      <c r="S35" s="13">
        <v>70</v>
      </c>
      <c r="T35" s="18">
        <v>3280642.36</v>
      </c>
      <c r="U35" s="18">
        <v>8.44</v>
      </c>
      <c r="V35" s="18">
        <v>231.68</v>
      </c>
      <c r="W35" s="13">
        <v>36.343597499999994</v>
      </c>
      <c r="X35" s="13">
        <f>IFERROR(((W35*1000000)/Table2[[#This Row],[Number of Service Connections]])/365,"")</f>
        <v>19.315518913676041</v>
      </c>
      <c r="Y35" s="18">
        <v>162764.63</v>
      </c>
      <c r="Z35" s="18">
        <v>48202.080000000002</v>
      </c>
      <c r="AA35" s="13" t="s">
        <v>22</v>
      </c>
      <c r="AB35" s="16">
        <v>0.41928668543077957</v>
      </c>
      <c r="AC35" s="16">
        <v>6.4802654354974051E-2</v>
      </c>
      <c r="AD35" s="18">
        <v>210966.71000000002</v>
      </c>
      <c r="AE35" s="20">
        <f t="shared" si="0"/>
        <v>120.82980127464138</v>
      </c>
      <c r="AF35" s="13">
        <v>10.255123309116511</v>
      </c>
      <c r="AG35" s="13">
        <f>(Table2[[#This Row],[Real Losses (million gallons/ year)]]*1000000)/Table2[[#This Row],[Number of Service Connections]]/365</f>
        <v>110.57467796552487</v>
      </c>
      <c r="AH35" s="13">
        <f>(Table2[[#This Row],[Real Losses (million gallons/ year)]]*1000000)/Table2[[#This Row],[Length of Mains (miles)]]/365</f>
        <v>4750.1038742690062</v>
      </c>
      <c r="AI35" s="18">
        <v>40.924677012609116</v>
      </c>
      <c r="AJ35" s="18">
        <v>31.574128031037827</v>
      </c>
      <c r="AK35" s="18">
        <v>9.3505489815712899</v>
      </c>
      <c r="AL35" s="13">
        <v>51.647058823529406</v>
      </c>
      <c r="AM35" s="13">
        <v>208.05454969298248</v>
      </c>
      <c r="AN35" s="13">
        <v>5.7246547949190365</v>
      </c>
      <c r="AO35" s="14" t="s">
        <v>23</v>
      </c>
      <c r="AP35" s="14" t="s">
        <v>55</v>
      </c>
      <c r="AQ35" s="14" t="s">
        <v>24</v>
      </c>
    </row>
    <row r="36" spans="1:43" x14ac:dyDescent="0.2">
      <c r="A36" s="13" t="s">
        <v>82</v>
      </c>
      <c r="B36" s="13" t="s">
        <v>83</v>
      </c>
      <c r="C36" s="13" t="s">
        <v>796</v>
      </c>
      <c r="D36" s="13">
        <v>118</v>
      </c>
      <c r="E36" s="13">
        <v>0</v>
      </c>
      <c r="F36" s="13">
        <v>0</v>
      </c>
      <c r="G36" s="13">
        <v>128.26086956521738</v>
      </c>
      <c r="H36" s="13">
        <v>124</v>
      </c>
      <c r="I36" s="13">
        <v>0</v>
      </c>
      <c r="J36" s="13">
        <v>0</v>
      </c>
      <c r="K36" s="13">
        <v>1.6032608695652173</v>
      </c>
      <c r="L36" s="13">
        <v>125.60326086956522</v>
      </c>
      <c r="M36" s="13">
        <v>2.6576086956521578</v>
      </c>
      <c r="N36" s="13">
        <v>1.8831774264383032</v>
      </c>
      <c r="O36" s="13">
        <v>0.77443126921385463</v>
      </c>
      <c r="P36" s="13">
        <v>4.2608695652173747</v>
      </c>
      <c r="Q36" s="13">
        <v>15.3</v>
      </c>
      <c r="R36" s="13">
        <v>688</v>
      </c>
      <c r="S36" s="13">
        <v>50.7</v>
      </c>
      <c r="T36" s="18">
        <v>548837</v>
      </c>
      <c r="U36" s="18">
        <v>2.92</v>
      </c>
      <c r="V36" s="18">
        <v>214.79</v>
      </c>
      <c r="W36" s="13" t="s">
        <v>28</v>
      </c>
      <c r="X36" s="13" t="str">
        <f>IFERROR(((W36*1000000)/Table2[[#This Row],[Number of Service Connections]])/365,"")</f>
        <v/>
      </c>
      <c r="Y36" s="18">
        <v>5498.88</v>
      </c>
      <c r="Z36" s="18">
        <v>2261.34</v>
      </c>
      <c r="AA36" s="13" t="s">
        <v>32</v>
      </c>
      <c r="AB36" s="16">
        <v>3.3220338983050719E-2</v>
      </c>
      <c r="AC36" s="16">
        <v>2.2669279094584976E-2</v>
      </c>
      <c r="AD36" s="18">
        <v>7760.22</v>
      </c>
      <c r="AE36" s="20">
        <f t="shared" si="0"/>
        <v>10.583022840284158</v>
      </c>
      <c r="AF36" s="13">
        <v>7.4991136764825708</v>
      </c>
      <c r="AG36" s="13">
        <f>(Table2[[#This Row],[Real Losses (million gallons/ year)]]*1000000)/Table2[[#This Row],[Number of Service Connections]]/365</f>
        <v>3.0839091638015876</v>
      </c>
      <c r="AH36" s="13">
        <f>(Table2[[#This Row],[Real Losses (million gallons/ year)]]*1000000)/Table2[[#This Row],[Length of Mains (miles)]]/365</f>
        <v>138.67513102584917</v>
      </c>
      <c r="AI36" s="18">
        <v>11.279389534883721</v>
      </c>
      <c r="AJ36" s="18">
        <v>7.9925581395348839</v>
      </c>
      <c r="AK36" s="18">
        <v>3.2868313953488371</v>
      </c>
      <c r="AL36" s="13">
        <v>48.344444444444434</v>
      </c>
      <c r="AM36" s="13">
        <v>0.77443126921385463</v>
      </c>
      <c r="AO36" s="14" t="s">
        <v>23</v>
      </c>
      <c r="AP36" s="14" t="s">
        <v>25</v>
      </c>
      <c r="AQ36" s="14" t="s">
        <v>24</v>
      </c>
    </row>
    <row r="37" spans="1:43" x14ac:dyDescent="0.2">
      <c r="A37" s="13" t="s">
        <v>84</v>
      </c>
      <c r="B37" s="13" t="s">
        <v>85</v>
      </c>
      <c r="C37" s="13" t="s">
        <v>797</v>
      </c>
      <c r="D37" s="13">
        <v>38.417999999999999</v>
      </c>
      <c r="E37" s="13">
        <v>0</v>
      </c>
      <c r="F37" s="13">
        <v>0</v>
      </c>
      <c r="G37" s="13">
        <v>38.417999999999999</v>
      </c>
      <c r="H37" s="13">
        <v>36.595999999999997</v>
      </c>
      <c r="I37" s="13">
        <v>0</v>
      </c>
      <c r="J37" s="13">
        <v>0</v>
      </c>
      <c r="K37" s="13">
        <v>0.6</v>
      </c>
      <c r="L37" s="13">
        <v>37.195999999999998</v>
      </c>
      <c r="M37" s="13">
        <v>1.2220000000000013</v>
      </c>
      <c r="N37" s="13">
        <v>0.93439214285714511</v>
      </c>
      <c r="O37" s="13">
        <v>0.28760785714285619</v>
      </c>
      <c r="P37" s="13">
        <v>1.8220000000000014</v>
      </c>
      <c r="Q37" s="13">
        <v>8.6</v>
      </c>
      <c r="R37" s="13">
        <v>424</v>
      </c>
      <c r="S37" s="13">
        <v>55.3</v>
      </c>
      <c r="T37" s="18">
        <v>190265</v>
      </c>
      <c r="U37" s="18">
        <v>3.98</v>
      </c>
      <c r="V37" s="18">
        <v>443.61</v>
      </c>
      <c r="W37" s="13" t="s">
        <v>28</v>
      </c>
      <c r="X37" s="13" t="str">
        <f>IFERROR(((W37*1000000)/Table2[[#This Row],[Number of Service Connections]])/365,"")</f>
        <v/>
      </c>
      <c r="Y37" s="18">
        <v>3718.88</v>
      </c>
      <c r="Z37" s="18">
        <v>127.59</v>
      </c>
      <c r="AA37" s="13" t="s">
        <v>22</v>
      </c>
      <c r="AB37" s="16">
        <v>4.7425685876412133E-2</v>
      </c>
      <c r="AC37" s="16">
        <v>2.161528631161054E-2</v>
      </c>
      <c r="AD37" s="18">
        <v>3846.4700000000003</v>
      </c>
      <c r="AE37" s="20">
        <f t="shared" si="0"/>
        <v>7.8960971827345654</v>
      </c>
      <c r="AF37" s="13">
        <v>6.0376850792009895</v>
      </c>
      <c r="AG37" s="13">
        <f>(Table2[[#This Row],[Real Losses (million gallons/ year)]]*1000000)/Table2[[#This Row],[Number of Service Connections]]/365</f>
        <v>1.8584121035335757</v>
      </c>
      <c r="AH37" s="13">
        <f>(Table2[[#This Row],[Real Losses (million gallons/ year)]]*1000000)/Table2[[#This Row],[Length of Mains (miles)]]/365</f>
        <v>91.624038592818152</v>
      </c>
      <c r="AI37" s="18">
        <v>9.0718632075471692</v>
      </c>
      <c r="AJ37" s="18">
        <v>8.7709433962264143</v>
      </c>
      <c r="AK37" s="18">
        <v>0.30091981132075474</v>
      </c>
      <c r="AL37" s="13">
        <v>65.98888888888888</v>
      </c>
      <c r="AM37" s="13">
        <v>0.28760785714285619</v>
      </c>
      <c r="AO37" s="14" t="s">
        <v>23</v>
      </c>
      <c r="AP37" s="14" t="s">
        <v>25</v>
      </c>
      <c r="AQ37" s="14" t="s">
        <v>24</v>
      </c>
    </row>
    <row r="38" spans="1:43" x14ac:dyDescent="0.2">
      <c r="A38" s="13" t="s">
        <v>86</v>
      </c>
      <c r="B38" s="13" t="s">
        <v>87</v>
      </c>
      <c r="C38" s="13" t="s">
        <v>798</v>
      </c>
      <c r="D38" s="13">
        <v>50.448</v>
      </c>
      <c r="G38" s="13">
        <v>50.448</v>
      </c>
      <c r="H38" s="13">
        <v>33.244</v>
      </c>
      <c r="I38" s="13">
        <v>0.24</v>
      </c>
      <c r="J38" s="13">
        <v>2.9</v>
      </c>
      <c r="K38" s="13">
        <v>0.63060000000000005</v>
      </c>
      <c r="L38" s="13">
        <v>37.014600000000002</v>
      </c>
      <c r="M38" s="13">
        <v>13.433399999999999</v>
      </c>
      <c r="N38" s="13">
        <v>2.1115457894736829</v>
      </c>
      <c r="O38" s="13">
        <v>11.321854210526316</v>
      </c>
      <c r="P38" s="13">
        <v>16.963999999999999</v>
      </c>
      <c r="Q38" s="13">
        <v>10.02</v>
      </c>
      <c r="R38" s="13">
        <v>843</v>
      </c>
      <c r="S38" s="13">
        <v>62</v>
      </c>
      <c r="T38" s="18">
        <v>316845.95</v>
      </c>
      <c r="U38" s="18">
        <v>6.28</v>
      </c>
      <c r="V38" s="18">
        <v>693.78</v>
      </c>
      <c r="W38" s="13" t="s">
        <v>28</v>
      </c>
      <c r="X38" s="13" t="str">
        <f>IFERROR(((W38*1000000)/Table2[[#This Row],[Number of Service Connections]])/365,"")</f>
        <v/>
      </c>
      <c r="Y38" s="18">
        <v>13260.51</v>
      </c>
      <c r="Z38" s="18">
        <v>7854.88</v>
      </c>
      <c r="AA38" s="13" t="s">
        <v>22</v>
      </c>
      <c r="AB38" s="16">
        <v>0.33626704725658102</v>
      </c>
      <c r="AC38" s="16">
        <v>7.4373187475092167E-2</v>
      </c>
      <c r="AD38" s="18">
        <v>21115.39</v>
      </c>
      <c r="AE38" s="20">
        <f t="shared" si="0"/>
        <v>43.658167991030083</v>
      </c>
      <c r="AF38" s="13">
        <v>6.86246376923149</v>
      </c>
      <c r="AG38" s="13">
        <f>(Table2[[#This Row],[Real Losses (million gallons/ year)]]*1000000)/Table2[[#This Row],[Number of Service Connections]]/365</f>
        <v>36.795704221798594</v>
      </c>
      <c r="AH38" s="13">
        <f>(Table2[[#This Row],[Real Losses (million gallons/ year)]]*1000000)/Table2[[#This Row],[Length of Mains (miles)]]/365</f>
        <v>3095.6864929117978</v>
      </c>
      <c r="AI38" s="18">
        <v>25.047912218268092</v>
      </c>
      <c r="AJ38" s="18">
        <v>15.730142348754448</v>
      </c>
      <c r="AK38" s="18">
        <v>9.3177698695136417</v>
      </c>
      <c r="AL38" s="13">
        <v>56.807017543859658</v>
      </c>
      <c r="AM38" s="13">
        <v>11.321854210526316</v>
      </c>
      <c r="AO38" s="14" t="s">
        <v>23</v>
      </c>
      <c r="AP38" s="14" t="s">
        <v>31</v>
      </c>
      <c r="AQ38" s="14" t="s">
        <v>55</v>
      </c>
    </row>
    <row r="39" spans="1:43" x14ac:dyDescent="0.2">
      <c r="A39" s="13" t="s">
        <v>88</v>
      </c>
      <c r="B39" s="13" t="s">
        <v>244</v>
      </c>
      <c r="C39" s="13" t="s">
        <v>799</v>
      </c>
      <c r="D39" s="13">
        <v>90.42</v>
      </c>
      <c r="E39" s="13">
        <v>0</v>
      </c>
      <c r="F39" s="13">
        <v>0</v>
      </c>
      <c r="G39" s="13">
        <v>90.42</v>
      </c>
      <c r="H39" s="13">
        <v>72.052000000000007</v>
      </c>
      <c r="I39" s="13">
        <v>0</v>
      </c>
      <c r="J39" s="13">
        <v>0.72799999999999998</v>
      </c>
      <c r="K39" s="13">
        <v>2.61</v>
      </c>
      <c r="L39" s="13">
        <v>75.39</v>
      </c>
      <c r="M39" s="13">
        <v>15.030000000000001</v>
      </c>
      <c r="N39" s="13">
        <v>4.2367063157894842</v>
      </c>
      <c r="O39" s="13">
        <v>10.793293684210518</v>
      </c>
      <c r="P39" s="13">
        <v>18.368000000000002</v>
      </c>
      <c r="Q39" s="13">
        <v>19.63</v>
      </c>
      <c r="R39" s="13">
        <v>1256</v>
      </c>
      <c r="S39" s="13">
        <v>67.2</v>
      </c>
      <c r="T39" s="18">
        <v>497860.81</v>
      </c>
      <c r="U39" s="18">
        <v>4.7300000000000004</v>
      </c>
      <c r="V39" s="18">
        <v>173.16</v>
      </c>
      <c r="W39" s="13" t="s">
        <v>28</v>
      </c>
      <c r="X39" s="13" t="str">
        <f>IFERROR(((W39*1000000)/Table2[[#This Row],[Number of Service Connections]])/365,"")</f>
        <v/>
      </c>
      <c r="Y39" s="18">
        <v>20039.62</v>
      </c>
      <c r="Z39" s="18">
        <v>1868.97</v>
      </c>
      <c r="AA39" s="13" t="s">
        <v>22</v>
      </c>
      <c r="AB39" s="16">
        <v>0.203140898031409</v>
      </c>
      <c r="AC39" s="16">
        <v>4.5166430529131545E-2</v>
      </c>
      <c r="AD39" s="18">
        <v>21908.59</v>
      </c>
      <c r="AE39" s="20">
        <f t="shared" si="0"/>
        <v>32.785097286449705</v>
      </c>
      <c r="AF39" s="13">
        <v>9.2415721049417243</v>
      </c>
      <c r="AG39" s="13">
        <f>(Table2[[#This Row],[Real Losses (million gallons/ year)]]*1000000)/Table2[[#This Row],[Number of Service Connections]]/365</f>
        <v>23.543525181507981</v>
      </c>
      <c r="AH39" s="13">
        <f>(Table2[[#This Row],[Real Losses (million gallons/ year)]]*1000000)/Table2[[#This Row],[Length of Mains (miles)]]/365</f>
        <v>1506.4018149757526</v>
      </c>
      <c r="AI39" s="18">
        <v>17.443144904458599</v>
      </c>
      <c r="AJ39" s="18">
        <v>15.955111464968153</v>
      </c>
      <c r="AK39" s="18">
        <v>1.4880334394904458</v>
      </c>
      <c r="AL39" s="13">
        <v>72.294117647058826</v>
      </c>
      <c r="AM39" s="13">
        <v>10.793293684210518</v>
      </c>
      <c r="AO39" s="14" t="s">
        <v>23</v>
      </c>
      <c r="AP39" s="14" t="s">
        <v>24</v>
      </c>
      <c r="AQ39" s="14" t="s">
        <v>33</v>
      </c>
    </row>
    <row r="40" spans="1:43" x14ac:dyDescent="0.2">
      <c r="A40" s="13" t="s">
        <v>89</v>
      </c>
      <c r="B40" s="13" t="s">
        <v>90</v>
      </c>
      <c r="C40" s="13" t="s">
        <v>800</v>
      </c>
      <c r="D40" s="13">
        <v>527.92200000000003</v>
      </c>
      <c r="E40" s="13">
        <v>82.906999999999996</v>
      </c>
      <c r="F40" s="13">
        <v>167.06</v>
      </c>
      <c r="G40" s="13">
        <v>426.31693624818354</v>
      </c>
      <c r="H40" s="13">
        <v>226.69399999999999</v>
      </c>
      <c r="I40" s="13">
        <v>2.5779999999999998</v>
      </c>
      <c r="J40" s="13">
        <v>5.0119999999999996</v>
      </c>
      <c r="K40" s="13">
        <v>42.725999999999999</v>
      </c>
      <c r="L40" s="13">
        <v>277.01</v>
      </c>
      <c r="M40" s="13">
        <v>149.30693624818355</v>
      </c>
      <c r="N40" s="13">
        <v>9.7001106294058328</v>
      </c>
      <c r="O40" s="13">
        <v>139.60682561877772</v>
      </c>
      <c r="P40" s="13">
        <v>197.04493624818355</v>
      </c>
      <c r="Q40" s="13">
        <v>445.2</v>
      </c>
      <c r="R40" s="13">
        <v>6100</v>
      </c>
      <c r="S40" s="13">
        <v>90</v>
      </c>
      <c r="T40" s="18">
        <v>4114171</v>
      </c>
      <c r="U40" s="18">
        <v>13.65</v>
      </c>
      <c r="V40" s="18">
        <v>1185.96</v>
      </c>
      <c r="W40" s="13">
        <v>109.17802620000001</v>
      </c>
      <c r="X40" s="13">
        <f>IFERROR(((W40*1000000)/Table2[[#This Row],[Number of Service Connections]])/365,"")</f>
        <v>49.035718032786889</v>
      </c>
      <c r="Y40" s="18">
        <v>132406.51</v>
      </c>
      <c r="Z40" s="18">
        <v>165568.10999999999</v>
      </c>
      <c r="AA40" s="13" t="s">
        <v>22</v>
      </c>
      <c r="AB40" s="16">
        <v>0.46220292813671465</v>
      </c>
      <c r="AC40" s="16">
        <v>8.6187467531669268E-2</v>
      </c>
      <c r="AD40" s="18">
        <v>297974.62</v>
      </c>
      <c r="AE40" s="20">
        <f t="shared" si="0"/>
        <v>67.059032673785566</v>
      </c>
      <c r="AF40" s="13">
        <v>4.3566632065599968</v>
      </c>
      <c r="AG40" s="13">
        <f>(Table2[[#This Row],[Real Losses (million gallons/ year)]]*1000000)/Table2[[#This Row],[Number of Service Connections]]/365</f>
        <v>62.702369467225573</v>
      </c>
      <c r="AH40" s="13">
        <f>(Table2[[#This Row],[Real Losses (million gallons/ year)]]*1000000)/Table2[[#This Row],[Length of Mains (miles)]]/365</f>
        <v>859.12950078633423</v>
      </c>
      <c r="AI40" s="18">
        <v>48.84829836065574</v>
      </c>
      <c r="AJ40" s="18">
        <v>21.70598524590164</v>
      </c>
      <c r="AK40" s="18">
        <v>27.142313114754099</v>
      </c>
      <c r="AL40" s="13">
        <v>64.62275973433448</v>
      </c>
      <c r="AM40" s="13">
        <v>139.60682561877772</v>
      </c>
      <c r="AN40" s="13">
        <v>1.2787080924419361</v>
      </c>
      <c r="AO40" s="14" t="s">
        <v>23</v>
      </c>
      <c r="AP40" s="14" t="s">
        <v>66</v>
      </c>
      <c r="AQ40" s="14" t="s">
        <v>24</v>
      </c>
    </row>
    <row r="41" spans="1:43" x14ac:dyDescent="0.2">
      <c r="A41" s="13" t="s">
        <v>91</v>
      </c>
      <c r="B41" s="13" t="s">
        <v>1266</v>
      </c>
      <c r="C41" s="13" t="s">
        <v>801</v>
      </c>
      <c r="D41" s="13">
        <v>653.79999999999995</v>
      </c>
      <c r="E41" s="13">
        <v>59.765000000000001</v>
      </c>
      <c r="F41" s="13">
        <v>0</v>
      </c>
      <c r="G41" s="13">
        <v>751.121052631579</v>
      </c>
      <c r="H41" s="13">
        <v>631.03199999999993</v>
      </c>
      <c r="I41" s="13">
        <v>0</v>
      </c>
      <c r="J41" s="13">
        <v>32.104999999999997</v>
      </c>
      <c r="K41" s="13">
        <v>9.3890131578947376</v>
      </c>
      <c r="L41" s="13">
        <v>672.52601315789468</v>
      </c>
      <c r="M41" s="13">
        <v>78.595039473684324</v>
      </c>
      <c r="N41" s="13">
        <v>20.45889545209176</v>
      </c>
      <c r="O41" s="13">
        <v>58.136144021592564</v>
      </c>
      <c r="P41" s="13">
        <v>120.08905263157905</v>
      </c>
      <c r="Q41" s="13">
        <v>111.8</v>
      </c>
      <c r="R41" s="13">
        <v>9121</v>
      </c>
      <c r="S41" s="13">
        <v>58</v>
      </c>
      <c r="T41" s="18">
        <v>3924828</v>
      </c>
      <c r="U41" s="18">
        <v>4.34</v>
      </c>
      <c r="V41" s="18">
        <v>897.1</v>
      </c>
      <c r="W41" s="13">
        <v>41.768155959999994</v>
      </c>
      <c r="X41" s="13">
        <f>IFERROR(((W41*1000000)/Table2[[#This Row],[Number of Service Connections]])/365,"")</f>
        <v>12.546135730731276</v>
      </c>
      <c r="Y41" s="18">
        <v>88791.61</v>
      </c>
      <c r="Z41" s="18">
        <v>52153.93</v>
      </c>
      <c r="AA41" s="13" t="s">
        <v>22</v>
      </c>
      <c r="AB41" s="16">
        <v>0.15987975867650472</v>
      </c>
      <c r="AC41" s="16">
        <v>4.5395574090838192E-2</v>
      </c>
      <c r="AD41" s="18">
        <v>140945.54</v>
      </c>
      <c r="AE41" s="20">
        <f t="shared" si="0"/>
        <v>23.608033688232432</v>
      </c>
      <c r="AF41" s="13">
        <v>6.1453534000542964</v>
      </c>
      <c r="AG41" s="13">
        <f>(Table2[[#This Row],[Real Losses (million gallons/ year)]]*1000000)/Table2[[#This Row],[Number of Service Connections]]/365</f>
        <v>17.462680288178134</v>
      </c>
      <c r="AH41" s="13">
        <f>(Table2[[#This Row],[Real Losses (million gallons/ year)]]*1000000)/Table2[[#This Row],[Length of Mains (miles)]]/365</f>
        <v>1424.6610635820464</v>
      </c>
      <c r="AI41" s="18">
        <v>15.452860431970178</v>
      </c>
      <c r="AJ41" s="18">
        <v>9.734854730840917</v>
      </c>
      <c r="AK41" s="18">
        <v>5.718005701129262</v>
      </c>
      <c r="AL41" s="13">
        <v>64.186274509803923</v>
      </c>
      <c r="AM41" s="13">
        <v>58.136144021592564</v>
      </c>
      <c r="AN41" s="13">
        <v>1.39187720131259</v>
      </c>
      <c r="AO41" s="14" t="s">
        <v>23</v>
      </c>
      <c r="AP41" s="14" t="s">
        <v>25</v>
      </c>
      <c r="AQ41" s="14" t="s">
        <v>55</v>
      </c>
    </row>
    <row r="42" spans="1:43" x14ac:dyDescent="0.2">
      <c r="A42" s="13" t="s">
        <v>92</v>
      </c>
      <c r="B42" s="13" t="s">
        <v>1267</v>
      </c>
      <c r="C42" s="13" t="s">
        <v>802</v>
      </c>
      <c r="D42" s="13">
        <v>0</v>
      </c>
      <c r="E42" s="13">
        <v>15.727</v>
      </c>
      <c r="F42" s="13">
        <v>0</v>
      </c>
      <c r="G42" s="13">
        <v>15.727</v>
      </c>
      <c r="H42" s="13">
        <v>12.749000000000001</v>
      </c>
      <c r="I42" s="13">
        <v>0</v>
      </c>
      <c r="J42" s="13">
        <v>0</v>
      </c>
      <c r="K42" s="13">
        <v>0.19658750000000003</v>
      </c>
      <c r="L42" s="13">
        <v>12.9455875</v>
      </c>
      <c r="M42" s="13">
        <v>2.7814125000000001</v>
      </c>
      <c r="N42" s="13">
        <v>0.19996777777777766</v>
      </c>
      <c r="O42" s="13">
        <v>2.5814447222222223</v>
      </c>
      <c r="P42" s="13">
        <v>2.9780000000000002</v>
      </c>
      <c r="Q42" s="13">
        <v>13</v>
      </c>
      <c r="R42" s="13">
        <v>280</v>
      </c>
      <c r="S42" s="13">
        <v>45</v>
      </c>
      <c r="T42" s="18">
        <v>373027</v>
      </c>
      <c r="U42" s="18">
        <v>31.72</v>
      </c>
      <c r="V42" s="18">
        <v>3399.75</v>
      </c>
      <c r="W42" s="13" t="s">
        <v>28</v>
      </c>
      <c r="X42" s="13" t="str">
        <f>IFERROR(((W42*1000000)/Table2[[#This Row],[Number of Service Connections]])/365,"")</f>
        <v/>
      </c>
      <c r="Y42" s="18">
        <v>6342.98</v>
      </c>
      <c r="Z42" s="18">
        <v>8776.27</v>
      </c>
      <c r="AA42" s="13" t="s">
        <v>22</v>
      </c>
      <c r="AB42" s="16">
        <v>0.18935588478412918</v>
      </c>
      <c r="AC42" s="16">
        <v>4.2322922894619183E-2</v>
      </c>
      <c r="AD42" s="18">
        <v>15119.25</v>
      </c>
      <c r="AE42" s="20">
        <f t="shared" si="0"/>
        <v>27.215386497064582</v>
      </c>
      <c r="AF42" s="13">
        <v>1.9566318764948891</v>
      </c>
      <c r="AG42" s="13">
        <f>(Table2[[#This Row],[Real Losses (million gallons/ year)]]*1000000)/Table2[[#This Row],[Number of Service Connections]]/365</f>
        <v>25.258754620569693</v>
      </c>
      <c r="AH42" s="13">
        <f>(Table2[[#This Row],[Real Losses (million gallons/ year)]]*1000000)/Table2[[#This Row],[Length of Mains (miles)]]/365</f>
        <v>544.03471490457798</v>
      </c>
      <c r="AI42" s="18">
        <v>53.997321428571432</v>
      </c>
      <c r="AJ42" s="18">
        <v>22.653500000000001</v>
      </c>
      <c r="AK42" s="18">
        <v>31.343821428571427</v>
      </c>
      <c r="AL42" s="13">
        <v>86.533333333333331</v>
      </c>
      <c r="AM42" s="13">
        <v>2.5814447222222223</v>
      </c>
      <c r="AO42" s="14" t="s">
        <v>36</v>
      </c>
      <c r="AP42" s="14" t="s">
        <v>33</v>
      </c>
      <c r="AQ42" s="14" t="s">
        <v>43</v>
      </c>
    </row>
    <row r="43" spans="1:43" ht="22.5" x14ac:dyDescent="0.2">
      <c r="A43" s="13" t="s">
        <v>93</v>
      </c>
      <c r="B43" s="13" t="s">
        <v>1268</v>
      </c>
      <c r="C43" s="13" t="s">
        <v>803</v>
      </c>
      <c r="D43" s="13">
        <v>20.239999999999998</v>
      </c>
      <c r="E43" s="13">
        <v>0</v>
      </c>
      <c r="F43" s="13">
        <v>0</v>
      </c>
      <c r="G43" s="13">
        <v>20.239999999999998</v>
      </c>
      <c r="H43" s="13">
        <v>16.899999999999999</v>
      </c>
      <c r="I43" s="13">
        <v>0</v>
      </c>
      <c r="J43" s="13">
        <v>1.1599999999999999</v>
      </c>
      <c r="K43" s="13">
        <v>0.253</v>
      </c>
      <c r="L43" s="13">
        <v>18.312999999999999</v>
      </c>
      <c r="M43" s="13">
        <v>1.9269999999999996</v>
      </c>
      <c r="N43" s="13">
        <v>1.0433763157894744</v>
      </c>
      <c r="O43" s="13">
        <v>0.88362368421052517</v>
      </c>
      <c r="P43" s="13">
        <v>3.34</v>
      </c>
      <c r="Q43" s="13">
        <v>7.84</v>
      </c>
      <c r="R43" s="13">
        <v>420</v>
      </c>
      <c r="S43" s="13">
        <v>60</v>
      </c>
      <c r="T43" s="18">
        <v>322098</v>
      </c>
      <c r="U43" s="18">
        <v>14.67</v>
      </c>
      <c r="V43" s="18">
        <v>1183</v>
      </c>
      <c r="W43" s="13" t="s">
        <v>28</v>
      </c>
      <c r="X43" s="13" t="str">
        <f>IFERROR(((W43*1000000)/Table2[[#This Row],[Number of Service Connections]])/365,"")</f>
        <v/>
      </c>
      <c r="Y43" s="18">
        <v>15306.33</v>
      </c>
      <c r="Z43" s="18">
        <v>12962.76</v>
      </c>
      <c r="AA43" s="13" t="s">
        <v>32</v>
      </c>
      <c r="AB43" s="16">
        <v>0.16501976284584979</v>
      </c>
      <c r="AC43" s="16">
        <v>0.15212078311569768</v>
      </c>
      <c r="AD43" s="18">
        <v>28269.09</v>
      </c>
      <c r="AE43" s="20">
        <f t="shared" si="0"/>
        <v>12.570123939986949</v>
      </c>
      <c r="AF43" s="13">
        <v>6.8061077350911567</v>
      </c>
      <c r="AG43" s="13">
        <f>(Table2[[#This Row],[Real Losses (million gallons/ year)]]*1000000)/Table2[[#This Row],[Number of Service Connections]]/365</f>
        <v>5.7640162048957926</v>
      </c>
      <c r="AH43" s="13">
        <f>(Table2[[#This Row],[Real Losses (million gallons/ year)]]*1000000)/Table2[[#This Row],[Length of Mains (miles)]]/365</f>
        <v>308.78658240513175</v>
      </c>
      <c r="AI43" s="18">
        <v>67.307357142857143</v>
      </c>
      <c r="AJ43" s="18">
        <v>36.443642857142855</v>
      </c>
      <c r="AK43" s="18">
        <v>30.863714285714284</v>
      </c>
      <c r="AL43" s="13">
        <v>59.990196078431367</v>
      </c>
      <c r="AM43" s="13">
        <v>0.88362368421052517</v>
      </c>
      <c r="AO43" s="14" t="s">
        <v>23</v>
      </c>
      <c r="AP43" s="14" t="s">
        <v>40</v>
      </c>
      <c r="AQ43" s="14" t="s">
        <v>25</v>
      </c>
    </row>
    <row r="44" spans="1:43" x14ac:dyDescent="0.2">
      <c r="A44" s="13" t="s">
        <v>94</v>
      </c>
      <c r="B44" s="13" t="s">
        <v>95</v>
      </c>
      <c r="C44" s="13" t="s">
        <v>804</v>
      </c>
      <c r="E44" s="13">
        <v>14.315</v>
      </c>
      <c r="G44" s="13">
        <v>14.315</v>
      </c>
      <c r="H44" s="13">
        <v>12.912800000000001</v>
      </c>
      <c r="K44" s="13">
        <v>0.1789375</v>
      </c>
      <c r="L44" s="13">
        <v>13.091737500000001</v>
      </c>
      <c r="M44" s="13">
        <v>1.2232624999999988</v>
      </c>
      <c r="N44" s="13">
        <v>0.74769055263158002</v>
      </c>
      <c r="O44" s="13">
        <v>0.47557194736841879</v>
      </c>
      <c r="P44" s="13">
        <v>1.4021999999999988</v>
      </c>
      <c r="Q44" s="13">
        <v>115.35899999999999</v>
      </c>
      <c r="R44" s="13">
        <v>313</v>
      </c>
      <c r="S44" s="13">
        <v>65.2</v>
      </c>
      <c r="T44" s="18">
        <v>173516.6</v>
      </c>
      <c r="U44" s="18">
        <v>12.75</v>
      </c>
      <c r="V44" s="18">
        <v>1472.85</v>
      </c>
      <c r="W44" s="13">
        <v>15.969462037620001</v>
      </c>
      <c r="X44" s="13">
        <f>IFERROR(((W44*1000000)/Table2[[#This Row],[Number of Service Connections]])/365,"")</f>
        <v>139.78259037699681</v>
      </c>
      <c r="Y44" s="18">
        <v>9533.0499999999993</v>
      </c>
      <c r="Z44" s="18">
        <v>700.45</v>
      </c>
      <c r="AA44" s="13" t="s">
        <v>22</v>
      </c>
      <c r="AB44" s="16">
        <v>9.7953195948305885E-2</v>
      </c>
      <c r="AC44" s="16">
        <v>6.049593402365664E-2</v>
      </c>
      <c r="AD44" s="18">
        <v>10233.5</v>
      </c>
      <c r="AE44" s="20">
        <f t="shared" si="0"/>
        <v>10.70736137248894</v>
      </c>
      <c r="AF44" s="13">
        <v>6.544623857775659</v>
      </c>
      <c r="AG44" s="13">
        <f>(Table2[[#This Row],[Real Losses (million gallons/ year)]]*1000000)/Table2[[#This Row],[Number of Service Connections]]/365</f>
        <v>4.1627375147132808</v>
      </c>
      <c r="AH44" s="13">
        <f>(Table2[[#This Row],[Real Losses (million gallons/ year)]]*1000000)/Table2[[#This Row],[Length of Mains (miles)]]/365</f>
        <v>11.294626705374155</v>
      </c>
      <c r="AI44" s="18">
        <v>32.694888178913736</v>
      </c>
      <c r="AJ44" s="18">
        <v>30.457028753993612</v>
      </c>
      <c r="AK44" s="18">
        <v>2.2378594249201278</v>
      </c>
      <c r="AL44" s="13">
        <v>45.666666666666664</v>
      </c>
      <c r="AM44" s="13">
        <v>0.47557194736841879</v>
      </c>
      <c r="AN44" s="13">
        <v>2.9780085656491866E-2</v>
      </c>
      <c r="AO44" s="14" t="s">
        <v>36</v>
      </c>
      <c r="AP44" s="14" t="s">
        <v>25</v>
      </c>
      <c r="AQ44" s="14" t="s">
        <v>24</v>
      </c>
    </row>
    <row r="45" spans="1:43" x14ac:dyDescent="0.2">
      <c r="A45" s="13" t="s">
        <v>1332</v>
      </c>
      <c r="B45" s="13" t="s">
        <v>124</v>
      </c>
      <c r="C45" s="13" t="s">
        <v>828</v>
      </c>
      <c r="D45" s="13">
        <v>74.662000000000006</v>
      </c>
      <c r="E45" s="13">
        <v>0</v>
      </c>
      <c r="F45" s="13">
        <v>0</v>
      </c>
      <c r="G45" s="13">
        <v>74.662000000000006</v>
      </c>
      <c r="H45" s="13">
        <v>61.878</v>
      </c>
      <c r="I45" s="13">
        <v>0</v>
      </c>
      <c r="J45" s="13">
        <v>0.39900000000000002</v>
      </c>
      <c r="K45" s="13">
        <v>0.93327500000000008</v>
      </c>
      <c r="L45" s="13">
        <v>63.210275000000003</v>
      </c>
      <c r="M45" s="13">
        <v>11.451725000000003</v>
      </c>
      <c r="N45" s="13">
        <v>3.6190868421052698</v>
      </c>
      <c r="O45" s="13">
        <v>7.8326381578947331</v>
      </c>
      <c r="P45" s="13">
        <v>12.784000000000004</v>
      </c>
      <c r="Q45" s="13">
        <v>21.45</v>
      </c>
      <c r="R45" s="13">
        <v>964</v>
      </c>
      <c r="S45" s="13">
        <v>52.9</v>
      </c>
      <c r="T45" s="18">
        <v>731911</v>
      </c>
      <c r="U45" s="18">
        <v>9.8000000000000007</v>
      </c>
      <c r="V45" s="18">
        <v>406.28</v>
      </c>
      <c r="W45" s="13" t="s">
        <v>28</v>
      </c>
      <c r="X45" s="13" t="str">
        <f>IFERROR(((W45*1000000)/Table2[[#This Row],[Number of Service Connections]])/365,"")</f>
        <v/>
      </c>
      <c r="Y45" s="18">
        <v>35467.050000000003</v>
      </c>
      <c r="Z45" s="18">
        <v>3182.24</v>
      </c>
      <c r="AA45" s="13" t="s">
        <v>22</v>
      </c>
      <c r="AB45" s="16">
        <v>0.17122498727599048</v>
      </c>
      <c r="AC45" s="16">
        <v>5.3545543065237594E-2</v>
      </c>
      <c r="AD45" s="18">
        <v>38649.29</v>
      </c>
      <c r="AE45" s="20">
        <f t="shared" si="0"/>
        <v>32.546254192008192</v>
      </c>
      <c r="AF45" s="13">
        <v>10.285587569218638</v>
      </c>
      <c r="AG45" s="13">
        <f>(Table2[[#This Row],[Real Losses (million gallons/ year)]]*1000000)/Table2[[#This Row],[Number of Service Connections]]/365</f>
        <v>22.260666622789557</v>
      </c>
      <c r="AH45" s="13">
        <f>(Table2[[#This Row],[Real Losses (million gallons/ year)]]*1000000)/Table2[[#This Row],[Length of Mains (miles)]]/365</f>
        <v>1000.4327563808454</v>
      </c>
      <c r="AI45" s="18">
        <v>40.092624481327803</v>
      </c>
      <c r="AJ45" s="18">
        <v>36.791545643153526</v>
      </c>
      <c r="AK45" s="18">
        <v>3.3010788381742739</v>
      </c>
      <c r="AL45" s="13">
        <v>75.029411764705884</v>
      </c>
      <c r="AM45" s="13">
        <v>7.8326381578947331</v>
      </c>
      <c r="AO45" s="14" t="s">
        <v>23</v>
      </c>
      <c r="AP45" s="14" t="s">
        <v>33</v>
      </c>
      <c r="AQ45" s="14" t="s">
        <v>43</v>
      </c>
    </row>
    <row r="46" spans="1:43" x14ac:dyDescent="0.2">
      <c r="A46" s="13" t="s">
        <v>96</v>
      </c>
      <c r="B46" s="13" t="s">
        <v>97</v>
      </c>
      <c r="C46" s="13" t="s">
        <v>805</v>
      </c>
      <c r="D46" s="13">
        <v>77.164000000000001</v>
      </c>
      <c r="E46" s="13">
        <v>0</v>
      </c>
      <c r="F46" s="13">
        <v>0</v>
      </c>
      <c r="G46" s="13">
        <v>77.164000000000001</v>
      </c>
      <c r="H46" s="13">
        <v>58.736834999999999</v>
      </c>
      <c r="I46" s="13">
        <v>0</v>
      </c>
      <c r="J46" s="13">
        <v>0</v>
      </c>
      <c r="K46" s="13">
        <v>0.96455000000000002</v>
      </c>
      <c r="L46" s="13">
        <v>59.701385000000002</v>
      </c>
      <c r="M46" s="13">
        <v>17.462615</v>
      </c>
      <c r="N46" s="13">
        <v>1.2342216560279171</v>
      </c>
      <c r="O46" s="13">
        <v>16.228393343972083</v>
      </c>
      <c r="P46" s="13">
        <v>18.427164999999999</v>
      </c>
      <c r="Q46" s="13">
        <v>13.65</v>
      </c>
      <c r="R46" s="13">
        <v>959</v>
      </c>
      <c r="S46" s="13">
        <v>67.5</v>
      </c>
      <c r="T46" s="18">
        <v>429596.19</v>
      </c>
      <c r="U46" s="18">
        <v>4.07</v>
      </c>
      <c r="V46" s="18">
        <v>230.55</v>
      </c>
      <c r="W46" s="13" t="s">
        <v>28</v>
      </c>
      <c r="X46" s="13" t="str">
        <f>IFERROR(((W46*1000000)/Table2[[#This Row],[Number of Service Connections]])/365,"")</f>
        <v/>
      </c>
      <c r="Y46" s="18">
        <v>5026.9799999999996</v>
      </c>
      <c r="Z46" s="18">
        <v>66098.25</v>
      </c>
      <c r="AA46" s="13" t="s">
        <v>32</v>
      </c>
      <c r="AB46" s="16">
        <v>0.2388052070913898</v>
      </c>
      <c r="AC46" s="16">
        <v>0.17470788799360629</v>
      </c>
      <c r="AD46" s="18">
        <v>71125.23</v>
      </c>
      <c r="AE46" s="20">
        <f t="shared" si="0"/>
        <v>49.888196894596256</v>
      </c>
      <c r="AF46" s="13">
        <v>3.5259949891522764</v>
      </c>
      <c r="AG46" s="13">
        <f>(Table2[[#This Row],[Real Losses (million gallons/ year)]]*1000000)/Table2[[#This Row],[Number of Service Connections]]/365</f>
        <v>46.362201905443982</v>
      </c>
      <c r="AH46" s="13">
        <f>(Table2[[#This Row],[Real Losses (million gallons/ year)]]*1000000)/Table2[[#This Row],[Length of Mains (miles)]]/365</f>
        <v>3257.2418774593971</v>
      </c>
      <c r="AI46" s="18">
        <v>74.166037539103229</v>
      </c>
      <c r="AJ46" s="18">
        <v>5.2418978102189779</v>
      </c>
      <c r="AK46" s="18">
        <v>68.924139728884256</v>
      </c>
      <c r="AL46" s="13">
        <v>32.166666666666664</v>
      </c>
      <c r="AM46" s="13">
        <v>16.228393343972083</v>
      </c>
      <c r="AO46" s="14" t="s">
        <v>23</v>
      </c>
      <c r="AP46" s="14" t="s">
        <v>25</v>
      </c>
      <c r="AQ46" s="14" t="s">
        <v>24</v>
      </c>
    </row>
    <row r="47" spans="1:43" x14ac:dyDescent="0.2">
      <c r="A47" s="13" t="s">
        <v>1409</v>
      </c>
      <c r="B47" s="13" t="s">
        <v>1269</v>
      </c>
      <c r="C47" s="13" t="s">
        <v>806</v>
      </c>
      <c r="D47" s="13">
        <v>16.433</v>
      </c>
      <c r="E47" s="13">
        <v>0</v>
      </c>
      <c r="F47" s="13">
        <v>0</v>
      </c>
      <c r="G47" s="13">
        <v>16.433</v>
      </c>
      <c r="H47" s="13">
        <v>7.3050870000000003</v>
      </c>
      <c r="I47" s="13">
        <v>0.1</v>
      </c>
      <c r="J47" s="13">
        <v>2.9421400000000002</v>
      </c>
      <c r="K47" s="13">
        <v>0.2054125</v>
      </c>
      <c r="L47" s="13">
        <v>10.5526395</v>
      </c>
      <c r="M47" s="13">
        <v>5.8803605000000001</v>
      </c>
      <c r="N47" s="13">
        <v>0.88034521749999994</v>
      </c>
      <c r="O47" s="13">
        <v>5.0000152824999997</v>
      </c>
      <c r="P47" s="13">
        <v>9.0279129999999999</v>
      </c>
      <c r="Q47" s="13">
        <v>4.5</v>
      </c>
      <c r="R47" s="13">
        <v>282</v>
      </c>
      <c r="S47" s="13">
        <v>60</v>
      </c>
      <c r="T47" s="18">
        <v>141389</v>
      </c>
      <c r="U47" s="18">
        <v>8.6</v>
      </c>
      <c r="V47" s="18">
        <v>1125.78</v>
      </c>
      <c r="W47" s="13" t="s">
        <v>28</v>
      </c>
      <c r="X47" s="13" t="str">
        <f>IFERROR(((W47*1000000)/Table2[[#This Row],[Number of Service Connections]])/365,"")</f>
        <v/>
      </c>
      <c r="Y47" s="18">
        <v>7570.97</v>
      </c>
      <c r="Z47" s="18">
        <v>43000.13</v>
      </c>
      <c r="AA47" s="13" t="s">
        <v>32</v>
      </c>
      <c r="AB47" s="16">
        <v>0.54937704618754946</v>
      </c>
      <c r="AC47" s="16">
        <v>0.54912370693618318</v>
      </c>
      <c r="AD47" s="18">
        <v>50571.1</v>
      </c>
      <c r="AE47" s="20">
        <f t="shared" si="0"/>
        <v>57.129704653648105</v>
      </c>
      <c r="AF47" s="13">
        <v>8.552853565529972</v>
      </c>
      <c r="AG47" s="13">
        <f>(Table2[[#This Row],[Real Losses (million gallons/ year)]]*1000000)/Table2[[#This Row],[Number of Service Connections]]/365</f>
        <v>48.576851088118133</v>
      </c>
      <c r="AH47" s="13">
        <f>(Table2[[#This Row],[Real Losses (million gallons/ year)]]*1000000)/Table2[[#This Row],[Length of Mains (miles)]]/365</f>
        <v>3044.1493348554031</v>
      </c>
      <c r="AI47" s="18">
        <v>179.33014184397163</v>
      </c>
      <c r="AJ47" s="18">
        <v>26.847411347517731</v>
      </c>
      <c r="AK47" s="18">
        <v>152.48273049645391</v>
      </c>
      <c r="AL47" s="13">
        <v>56.807017543859658</v>
      </c>
      <c r="AM47" s="13">
        <v>5.0000152824999997</v>
      </c>
      <c r="AO47" s="14" t="s">
        <v>23</v>
      </c>
      <c r="AP47" s="14" t="s">
        <v>24</v>
      </c>
      <c r="AQ47" s="14" t="s">
        <v>31</v>
      </c>
    </row>
    <row r="48" spans="1:43" x14ac:dyDescent="0.2">
      <c r="A48" s="13" t="s">
        <v>98</v>
      </c>
      <c r="B48" s="13" t="s">
        <v>99</v>
      </c>
      <c r="C48" s="13" t="s">
        <v>807</v>
      </c>
      <c r="E48" s="13">
        <v>119.596</v>
      </c>
      <c r="G48" s="13">
        <v>119.596</v>
      </c>
      <c r="H48" s="13">
        <v>89.64</v>
      </c>
      <c r="I48" s="13">
        <v>1.4330000000000001</v>
      </c>
      <c r="K48" s="13">
        <v>1.4949500000000002</v>
      </c>
      <c r="L48" s="13">
        <v>92.56795000000001</v>
      </c>
      <c r="M48" s="13">
        <v>27.028049999999993</v>
      </c>
      <c r="N48" s="13">
        <v>5.2409847368421119</v>
      </c>
      <c r="O48" s="13">
        <v>21.787065263157881</v>
      </c>
      <c r="P48" s="13">
        <v>28.522999999999993</v>
      </c>
      <c r="Q48" s="13">
        <v>350.2</v>
      </c>
      <c r="R48" s="13">
        <v>2037</v>
      </c>
      <c r="S48" s="13">
        <v>50.5</v>
      </c>
      <c r="T48" s="18">
        <v>625000</v>
      </c>
      <c r="U48" s="18">
        <v>7.86</v>
      </c>
      <c r="V48" s="18">
        <v>1801.58</v>
      </c>
      <c r="W48" s="13">
        <v>40.553933089999994</v>
      </c>
      <c r="X48" s="13">
        <f>IFERROR(((W48*1000000)/Table2[[#This Row],[Number of Service Connections]])/365,"")</f>
        <v>54.544264113892979</v>
      </c>
      <c r="Y48" s="18">
        <v>41194.14</v>
      </c>
      <c r="Z48" s="18">
        <v>39251.14</v>
      </c>
      <c r="AA48" s="13" t="s">
        <v>22</v>
      </c>
      <c r="AB48" s="16">
        <v>0.23849459848155449</v>
      </c>
      <c r="AC48" s="16">
        <v>0.13302168494300637</v>
      </c>
      <c r="AD48" s="18">
        <v>80445.279999999999</v>
      </c>
      <c r="AE48" s="20">
        <f t="shared" si="0"/>
        <v>36.352210139810751</v>
      </c>
      <c r="AF48" s="13">
        <v>7.0490241986834139</v>
      </c>
      <c r="AG48" s="13">
        <f>(Table2[[#This Row],[Real Losses (million gallons/ year)]]*1000000)/Table2[[#This Row],[Number of Service Connections]]/365</f>
        <v>29.303185941127339</v>
      </c>
      <c r="AH48" s="13">
        <f>(Table2[[#This Row],[Real Losses (million gallons/ year)]]*1000000)/Table2[[#This Row],[Length of Mains (miles)]]/365</f>
        <v>170.44714380946999</v>
      </c>
      <c r="AI48" s="18">
        <v>39.492037309769266</v>
      </c>
      <c r="AJ48" s="18">
        <v>20.222945508100146</v>
      </c>
      <c r="AK48" s="18">
        <v>19.26909180166912</v>
      </c>
      <c r="AL48" s="13">
        <v>50.078431372549012</v>
      </c>
      <c r="AM48" s="13">
        <v>21.787065263157881</v>
      </c>
      <c r="AN48" s="13">
        <v>0.53723680055413059</v>
      </c>
      <c r="AO48" s="14" t="s">
        <v>36</v>
      </c>
      <c r="AP48" s="14" t="s">
        <v>24</v>
      </c>
      <c r="AQ48" s="14" t="s">
        <v>31</v>
      </c>
    </row>
    <row r="49" spans="1:44" x14ac:dyDescent="0.2">
      <c r="A49" s="13" t="s">
        <v>100</v>
      </c>
      <c r="B49" s="13" t="s">
        <v>101</v>
      </c>
      <c r="C49" s="13" t="s">
        <v>808</v>
      </c>
      <c r="D49" s="13">
        <v>44.103999999999999</v>
      </c>
      <c r="E49" s="13">
        <v>0</v>
      </c>
      <c r="F49" s="13">
        <v>0</v>
      </c>
      <c r="G49" s="13">
        <v>44.103999999999999</v>
      </c>
      <c r="H49" s="13">
        <v>31.65513</v>
      </c>
      <c r="I49" s="13">
        <v>0</v>
      </c>
      <c r="J49" s="13">
        <v>0</v>
      </c>
      <c r="K49" s="13">
        <v>0.55130000000000001</v>
      </c>
      <c r="L49" s="13">
        <v>32.206429999999997</v>
      </c>
      <c r="M49" s="13">
        <v>11.897570000000002</v>
      </c>
      <c r="N49" s="13">
        <v>0.50914661287878682</v>
      </c>
      <c r="O49" s="13">
        <v>11.388423387121215</v>
      </c>
      <c r="P49" s="13">
        <v>12.448870000000001</v>
      </c>
      <c r="Q49" s="13">
        <v>12</v>
      </c>
      <c r="R49" s="13">
        <v>705</v>
      </c>
      <c r="S49" s="13">
        <v>70</v>
      </c>
      <c r="T49" s="18">
        <v>292029.34999999998</v>
      </c>
      <c r="U49" s="18">
        <v>6.7</v>
      </c>
      <c r="V49" s="18">
        <v>263.64</v>
      </c>
      <c r="W49" s="13" t="s">
        <v>28</v>
      </c>
      <c r="X49" s="13" t="str">
        <f>IFERROR(((W49*1000000)/Table2[[#This Row],[Number of Service Connections]])/365,"")</f>
        <v/>
      </c>
      <c r="Y49" s="18">
        <v>3411.28</v>
      </c>
      <c r="Z49" s="18">
        <v>3002.44</v>
      </c>
      <c r="AA49" s="13" t="s">
        <v>22</v>
      </c>
      <c r="AB49" s="16">
        <v>0.28226169961908221</v>
      </c>
      <c r="AC49" s="16">
        <v>2.2460314280288982E-2</v>
      </c>
      <c r="AD49" s="18">
        <v>6413.72</v>
      </c>
      <c r="AE49" s="20">
        <f t="shared" si="0"/>
        <v>46.235577576994082</v>
      </c>
      <c r="AF49" s="13">
        <v>1.9786130880357014</v>
      </c>
      <c r="AG49" s="13">
        <f>(Table2[[#This Row],[Real Losses (million gallons/ year)]]*1000000)/Table2[[#This Row],[Number of Service Connections]]/365</f>
        <v>44.256964488958381</v>
      </c>
      <c r="AH49" s="13">
        <f>(Table2[[#This Row],[Real Losses (million gallons/ year)]]*1000000)/Table2[[#This Row],[Length of Mains (miles)]]/365</f>
        <v>2600.096663726305</v>
      </c>
      <c r="AI49" s="18">
        <v>9.0974751773049647</v>
      </c>
      <c r="AJ49" s="18">
        <v>4.8386950354609928</v>
      </c>
      <c r="AK49" s="18">
        <v>4.2587801418439719</v>
      </c>
      <c r="AL49" s="13">
        <v>31.877777777777776</v>
      </c>
      <c r="AM49" s="13">
        <v>11.388423387121215</v>
      </c>
      <c r="AO49" s="14" t="s">
        <v>23</v>
      </c>
      <c r="AP49" s="14" t="s">
        <v>25</v>
      </c>
      <c r="AQ49" s="14" t="s">
        <v>24</v>
      </c>
    </row>
    <row r="50" spans="1:44" x14ac:dyDescent="0.2">
      <c r="A50" s="13" t="s">
        <v>102</v>
      </c>
      <c r="B50" s="13" t="s">
        <v>103</v>
      </c>
      <c r="C50" s="13" t="s">
        <v>809</v>
      </c>
      <c r="D50" s="13">
        <v>0</v>
      </c>
      <c r="E50" s="13">
        <v>29.66</v>
      </c>
      <c r="F50" s="13">
        <v>0</v>
      </c>
      <c r="G50" s="13">
        <v>30.26530612244898</v>
      </c>
      <c r="H50" s="13">
        <v>18.298999999999999</v>
      </c>
      <c r="I50" s="13">
        <v>0</v>
      </c>
      <c r="K50" s="13">
        <v>0.37831632653061226</v>
      </c>
      <c r="L50" s="13">
        <v>18.677316326530612</v>
      </c>
      <c r="M50" s="13">
        <v>11.587989795918368</v>
      </c>
      <c r="N50" s="13">
        <v>0.68735921891436913</v>
      </c>
      <c r="O50" s="13">
        <v>10.900630577003998</v>
      </c>
      <c r="P50" s="13">
        <v>11.96630612244898</v>
      </c>
      <c r="Q50" s="13">
        <v>18.600000000000001</v>
      </c>
      <c r="R50" s="13">
        <v>406</v>
      </c>
      <c r="S50" s="13">
        <v>52</v>
      </c>
      <c r="T50" s="18">
        <v>279752</v>
      </c>
      <c r="U50" s="18">
        <v>15.91</v>
      </c>
      <c r="V50" s="18">
        <v>3331.54</v>
      </c>
      <c r="W50" s="13" t="s">
        <v>28</v>
      </c>
      <c r="X50" s="13" t="str">
        <f>IFERROR(((W50*1000000)/Table2[[#This Row],[Number of Service Connections]])/365,"")</f>
        <v/>
      </c>
      <c r="Y50" s="18">
        <v>10935.89</v>
      </c>
      <c r="Z50" s="18">
        <v>36315.89</v>
      </c>
      <c r="AA50" s="13" t="s">
        <v>22</v>
      </c>
      <c r="AB50" s="16">
        <v>0.39538031018206338</v>
      </c>
      <c r="AC50" s="16">
        <v>0.17341126404790425</v>
      </c>
      <c r="AD50" s="18">
        <v>47251.78</v>
      </c>
      <c r="AE50" s="20">
        <f t="shared" si="0"/>
        <v>78.196840515003487</v>
      </c>
      <c r="AF50" s="13">
        <v>4.6383643897318922</v>
      </c>
      <c r="AG50" s="13">
        <f>(Table2[[#This Row],[Real Losses (million gallons/ year)]]*1000000)/Table2[[#This Row],[Number of Service Connections]]/365</f>
        <v>73.558476125271596</v>
      </c>
      <c r="AH50" s="13">
        <f>(Table2[[#This Row],[Real Losses (million gallons/ year)]]*1000000)/Table2[[#This Row],[Length of Mains (miles)]]/365</f>
        <v>1605.6312530570035</v>
      </c>
      <c r="AI50" s="18">
        <v>116.38369458128079</v>
      </c>
      <c r="AJ50" s="18">
        <v>26.935689655172414</v>
      </c>
      <c r="AK50" s="18">
        <v>89.448004926108368</v>
      </c>
      <c r="AL50" s="13">
        <v>49.573856209150321</v>
      </c>
      <c r="AM50" s="13">
        <v>10.900630577003998</v>
      </c>
      <c r="AO50" s="14" t="s">
        <v>36</v>
      </c>
      <c r="AP50" s="14" t="s">
        <v>24</v>
      </c>
      <c r="AQ50" s="14" t="s">
        <v>25</v>
      </c>
    </row>
    <row r="51" spans="1:44" x14ac:dyDescent="0.2">
      <c r="A51" s="13" t="s">
        <v>104</v>
      </c>
      <c r="B51" s="13" t="s">
        <v>105</v>
      </c>
      <c r="C51" s="13" t="s">
        <v>810</v>
      </c>
      <c r="D51" s="13">
        <v>150</v>
      </c>
      <c r="E51" s="13">
        <v>0</v>
      </c>
      <c r="F51" s="13">
        <v>0</v>
      </c>
      <c r="G51" s="13">
        <v>154.63917525773195</v>
      </c>
      <c r="H51" s="13">
        <v>143</v>
      </c>
      <c r="I51" s="13">
        <v>0</v>
      </c>
      <c r="J51" s="13">
        <v>0</v>
      </c>
      <c r="K51" s="13">
        <v>1.9329896907216495</v>
      </c>
      <c r="L51" s="13">
        <v>144.93298969072166</v>
      </c>
      <c r="M51" s="13">
        <v>9.7061855670102943</v>
      </c>
      <c r="N51" s="13">
        <v>8.2704137276180294</v>
      </c>
      <c r="O51" s="13">
        <v>1.4357718393922649</v>
      </c>
      <c r="P51" s="13">
        <v>11.639175257731944</v>
      </c>
      <c r="Q51" s="13">
        <v>25</v>
      </c>
      <c r="R51" s="13">
        <v>650</v>
      </c>
      <c r="S51" s="13">
        <v>80</v>
      </c>
      <c r="T51" s="18">
        <v>495918</v>
      </c>
      <c r="U51" s="18">
        <v>6.78</v>
      </c>
      <c r="V51" s="18">
        <v>333</v>
      </c>
      <c r="W51" s="13" t="s">
        <v>28</v>
      </c>
      <c r="X51" s="13" t="str">
        <f>IFERROR(((W51*1000000)/Table2[[#This Row],[Number of Service Connections]])/365,"")</f>
        <v/>
      </c>
      <c r="Y51" s="18">
        <v>56073.41</v>
      </c>
      <c r="Z51" s="18">
        <v>478.11</v>
      </c>
      <c r="AA51" s="13" t="s">
        <v>22</v>
      </c>
      <c r="AB51" s="16">
        <v>7.5266666666666579E-2</v>
      </c>
      <c r="AC51" s="16">
        <v>0.11533197557414365</v>
      </c>
      <c r="AD51" s="18">
        <v>56551.520000000004</v>
      </c>
      <c r="AE51" s="20">
        <f t="shared" si="0"/>
        <v>40.911214191824214</v>
      </c>
      <c r="AF51" s="13">
        <v>34.859488841382635</v>
      </c>
      <c r="AG51" s="13">
        <f>(Table2[[#This Row],[Real Losses (million gallons/ year)]]*1000000)/Table2[[#This Row],[Number of Service Connections]]/365</f>
        <v>6.05172535044158</v>
      </c>
      <c r="AH51" s="13">
        <f>(Table2[[#This Row],[Real Losses (million gallons/ year)]]*1000000)/Table2[[#This Row],[Length of Mains (miles)]]/365</f>
        <v>157.34485911148107</v>
      </c>
      <c r="AI51" s="18">
        <v>87.002338461538457</v>
      </c>
      <c r="AJ51" s="18">
        <v>86.266784615384609</v>
      </c>
      <c r="AK51" s="18">
        <v>0.73555384615384611</v>
      </c>
      <c r="AL51" s="13">
        <v>53.875836030204951</v>
      </c>
      <c r="AM51" s="13">
        <v>1.4357718393922649</v>
      </c>
      <c r="AO51" s="14" t="s">
        <v>23</v>
      </c>
      <c r="AP51" s="14" t="s">
        <v>24</v>
      </c>
      <c r="AQ51" s="14" t="s">
        <v>33</v>
      </c>
    </row>
    <row r="52" spans="1:44" x14ac:dyDescent="0.2">
      <c r="A52" s="13" t="s">
        <v>106</v>
      </c>
      <c r="B52" s="13" t="s">
        <v>107</v>
      </c>
      <c r="C52" s="13" t="s">
        <v>811</v>
      </c>
      <c r="E52" s="13">
        <v>69.093000000000004</v>
      </c>
      <c r="G52" s="13">
        <v>69.093000000000004</v>
      </c>
      <c r="H52" s="13">
        <v>69.093000000000004</v>
      </c>
      <c r="K52" s="13">
        <v>1E-4</v>
      </c>
      <c r="L52" s="13">
        <v>69.093100000000007</v>
      </c>
      <c r="M52" s="13">
        <v>-1.0000000000331966E-4</v>
      </c>
      <c r="N52" s="13">
        <v>2.0000000000000001E-4</v>
      </c>
      <c r="O52" s="13">
        <v>-3.0000000000331964E-4</v>
      </c>
      <c r="P52" s="13">
        <v>-3.3196508692975857E-15</v>
      </c>
      <c r="Q52" s="13">
        <v>4.0999999999999996</v>
      </c>
      <c r="R52" s="13">
        <v>238</v>
      </c>
      <c r="S52" s="13">
        <v>74</v>
      </c>
      <c r="T52" s="18">
        <v>263277.95</v>
      </c>
      <c r="U52" s="18">
        <v>4.4800000000000004</v>
      </c>
      <c r="W52" s="13" t="s">
        <v>28</v>
      </c>
      <c r="X52" s="13" t="str">
        <f>IFERROR(((W52*1000000)/Table2[[#This Row],[Number of Service Connections]])/365,"")</f>
        <v/>
      </c>
      <c r="Y52" s="18">
        <v>0.9</v>
      </c>
      <c r="AA52" s="13" t="s">
        <v>22</v>
      </c>
      <c r="AB52" s="16">
        <v>-4.8045535896778509E-17</v>
      </c>
      <c r="AC52" s="16">
        <v>3.4032474045015925E-6</v>
      </c>
      <c r="AD52" s="18">
        <v>0.9</v>
      </c>
      <c r="AE52" s="20">
        <f t="shared" si="0"/>
        <v>-1.1511453897009288E-3</v>
      </c>
      <c r="AF52" s="13">
        <v>2.3022907793254286E-3</v>
      </c>
      <c r="AG52" s="13">
        <f>(Table2[[#This Row],[Real Losses (million gallons/ year)]]*1000000)/Table2[[#This Row],[Number of Service Connections]]/365</f>
        <v>-3.4534361690263574E-3</v>
      </c>
      <c r="AH52" s="13">
        <f>(Table2[[#This Row],[Real Losses (million gallons/ year)]]*1000000)/Table2[[#This Row],[Length of Mains (miles)]]/365</f>
        <v>-0.20046775810445686</v>
      </c>
      <c r="AI52" s="18">
        <v>3.7815126050420168E-3</v>
      </c>
      <c r="AJ52" s="18">
        <v>3.7815126050420168E-3</v>
      </c>
      <c r="AK52" s="18">
        <v>0</v>
      </c>
      <c r="AL52" s="13">
        <v>72.74444444444444</v>
      </c>
      <c r="AM52" s="13">
        <v>-3.0000000000331964E-4</v>
      </c>
      <c r="AO52" s="14" t="s">
        <v>36</v>
      </c>
      <c r="AP52" s="14" t="s">
        <v>25</v>
      </c>
      <c r="AQ52" s="14" t="s">
        <v>24</v>
      </c>
    </row>
    <row r="53" spans="1:44" x14ac:dyDescent="0.2">
      <c r="A53" s="13" t="s">
        <v>1333</v>
      </c>
      <c r="B53" s="13" t="s">
        <v>125</v>
      </c>
      <c r="C53" s="13" t="s">
        <v>829</v>
      </c>
      <c r="D53" s="13">
        <v>3757.9740000000002</v>
      </c>
      <c r="E53" s="13">
        <v>0</v>
      </c>
      <c r="F53" s="13">
        <v>0</v>
      </c>
      <c r="G53" s="13">
        <v>3711.5792592592597</v>
      </c>
      <c r="H53" s="13">
        <v>3564.1120000000001</v>
      </c>
      <c r="I53" s="13">
        <v>0</v>
      </c>
      <c r="J53" s="13">
        <v>55.442</v>
      </c>
      <c r="K53" s="13">
        <v>46.394740740740751</v>
      </c>
      <c r="L53" s="13">
        <v>3665.948740740741</v>
      </c>
      <c r="M53" s="13">
        <v>45.630518518518784</v>
      </c>
      <c r="N53" s="13">
        <v>27.988481933368266</v>
      </c>
      <c r="O53" s="13">
        <v>17.642036585150517</v>
      </c>
      <c r="P53" s="13">
        <v>147.46725925925955</v>
      </c>
      <c r="Q53" s="13">
        <v>556</v>
      </c>
      <c r="R53" s="13">
        <v>32037</v>
      </c>
      <c r="S53" s="13">
        <v>74</v>
      </c>
      <c r="T53" s="18">
        <v>16701092.050000001</v>
      </c>
      <c r="U53" s="18">
        <v>4.4800000000000004</v>
      </c>
      <c r="V53" s="18">
        <v>662.24</v>
      </c>
      <c r="W53" s="13">
        <v>211.04290509999998</v>
      </c>
      <c r="X53" s="13">
        <f>IFERROR(((W53*1000000)/Table2[[#This Row],[Number of Service Connections]])/365,"")</f>
        <v>18.047874020663606</v>
      </c>
      <c r="Y53" s="18">
        <v>125388.4</v>
      </c>
      <c r="Z53" s="18">
        <v>11683.34</v>
      </c>
      <c r="AA53" s="13" t="s">
        <v>22</v>
      </c>
      <c r="AB53" s="16">
        <v>3.9731674567200378E-2</v>
      </c>
      <c r="AC53" s="16">
        <v>1.2245459629822628E-2</v>
      </c>
      <c r="AD53" s="18">
        <v>137071.74</v>
      </c>
      <c r="AE53" s="20">
        <f t="shared" si="0"/>
        <v>3.9022105449579731</v>
      </c>
      <c r="AF53" s="13">
        <v>2.3935066460713248</v>
      </c>
      <c r="AG53" s="13">
        <f>(Table2[[#This Row],[Real Losses (million gallons/ year)]]*1000000)/Table2[[#This Row],[Number of Service Connections]]/365</f>
        <v>1.5087038988866484</v>
      </c>
      <c r="AH53" s="13">
        <f>(Table2[[#This Row],[Real Losses (million gallons/ year)]]*1000000)/Table2[[#This Row],[Length of Mains (miles)]]/365</f>
        <v>86.932278432790568</v>
      </c>
      <c r="AI53" s="18">
        <v>4.2785448075662513</v>
      </c>
      <c r="AJ53" s="18">
        <v>3.913862096950401</v>
      </c>
      <c r="AK53" s="18">
        <v>0.36468271061585045</v>
      </c>
      <c r="AL53" s="13">
        <v>54.939360929557004</v>
      </c>
      <c r="AM53" s="13">
        <v>17.642036585150517</v>
      </c>
      <c r="AN53" s="13">
        <v>8.3594549538592938E-2</v>
      </c>
      <c r="AO53" s="14" t="s">
        <v>23</v>
      </c>
      <c r="AP53" s="14" t="s">
        <v>55</v>
      </c>
      <c r="AQ53" s="14" t="s">
        <v>25</v>
      </c>
    </row>
    <row r="54" spans="1:44" x14ac:dyDescent="0.2">
      <c r="A54" s="13" t="s">
        <v>108</v>
      </c>
      <c r="B54" s="13" t="s">
        <v>109</v>
      </c>
      <c r="C54" s="13" t="s">
        <v>812</v>
      </c>
      <c r="D54" s="13">
        <v>79.686999999999998</v>
      </c>
      <c r="E54" s="13">
        <v>0</v>
      </c>
      <c r="F54" s="13">
        <v>0.441</v>
      </c>
      <c r="G54" s="13">
        <v>79.245999999999995</v>
      </c>
      <c r="H54" s="13">
        <v>62.923000000000002</v>
      </c>
      <c r="I54" s="13">
        <v>0</v>
      </c>
      <c r="J54" s="13">
        <v>3.2519999999999998</v>
      </c>
      <c r="K54" s="13">
        <v>0.99057499999999998</v>
      </c>
      <c r="L54" s="13">
        <v>67.165575000000004</v>
      </c>
      <c r="M54" s="13">
        <v>12.080424999999991</v>
      </c>
      <c r="N54" s="13">
        <v>3.8383172368421126</v>
      </c>
      <c r="O54" s="13">
        <v>8.242107763157879</v>
      </c>
      <c r="P54" s="13">
        <v>16.32299999999999</v>
      </c>
      <c r="Q54" s="13">
        <v>80</v>
      </c>
      <c r="R54" s="13">
        <v>1220</v>
      </c>
      <c r="S54" s="13">
        <v>65</v>
      </c>
      <c r="T54" s="18">
        <v>412668</v>
      </c>
      <c r="U54" s="18">
        <v>9.25</v>
      </c>
      <c r="V54" s="18">
        <v>357.54</v>
      </c>
      <c r="W54" s="13">
        <v>14.609855</v>
      </c>
      <c r="X54" s="13">
        <f>IFERROR(((W54*1000000)/Table2[[#This Row],[Number of Service Connections]])/365,"")</f>
        <v>32.809016393442626</v>
      </c>
      <c r="Y54" s="18">
        <v>35504.43</v>
      </c>
      <c r="Z54" s="18">
        <v>76239.5</v>
      </c>
      <c r="AA54" s="13" t="s">
        <v>32</v>
      </c>
      <c r="AB54" s="16">
        <v>0.20597885066754151</v>
      </c>
      <c r="AC54" s="16">
        <v>0.36588189537352039</v>
      </c>
      <c r="AD54" s="18">
        <v>111743.93</v>
      </c>
      <c r="AE54" s="20">
        <f t="shared" si="0"/>
        <v>27.128733438131576</v>
      </c>
      <c r="AF54" s="13">
        <v>8.6196210124457959</v>
      </c>
      <c r="AG54" s="13">
        <f>(Table2[[#This Row],[Real Losses (million gallons/ year)]]*1000000)/Table2[[#This Row],[Number of Service Connections]]/365</f>
        <v>18.509112425685782</v>
      </c>
      <c r="AH54" s="13">
        <f>(Table2[[#This Row],[Real Losses (million gallons/ year)]]*1000000)/Table2[[#This Row],[Length of Mains (miles)]]/365</f>
        <v>282.26396449170818</v>
      </c>
      <c r="AI54" s="18">
        <v>91.593385245901644</v>
      </c>
      <c r="AJ54" s="18">
        <v>29.10199180327869</v>
      </c>
      <c r="AK54" s="18">
        <v>62.49139344262295</v>
      </c>
      <c r="AL54" s="13">
        <v>70.589270035590118</v>
      </c>
      <c r="AM54" s="13">
        <v>8.242107763157879</v>
      </c>
      <c r="AN54" s="13">
        <v>0.56414712967088854</v>
      </c>
      <c r="AO54" s="14" t="s">
        <v>23</v>
      </c>
      <c r="AP54" s="14" t="s">
        <v>33</v>
      </c>
      <c r="AQ54" s="14" t="s">
        <v>43</v>
      </c>
      <c r="AR54" s="13" t="s">
        <v>814</v>
      </c>
    </row>
    <row r="55" spans="1:44" ht="22.5" x14ac:dyDescent="0.2">
      <c r="A55" s="13" t="s">
        <v>110</v>
      </c>
      <c r="B55" s="13" t="s">
        <v>111</v>
      </c>
      <c r="C55" s="13" t="s">
        <v>813</v>
      </c>
      <c r="D55" s="13">
        <v>160.429</v>
      </c>
      <c r="G55" s="13">
        <v>160.83107769423557</v>
      </c>
      <c r="H55" s="13">
        <v>140.73699999999999</v>
      </c>
      <c r="K55" s="13">
        <v>2.0103884711779449</v>
      </c>
      <c r="L55" s="13">
        <v>142.74738847117794</v>
      </c>
      <c r="M55" s="13">
        <v>18.083689223057632</v>
      </c>
      <c r="N55" s="13">
        <v>3.6261038677049684</v>
      </c>
      <c r="O55" s="13">
        <v>14.457585355352665</v>
      </c>
      <c r="P55" s="13">
        <v>20.094077694235576</v>
      </c>
      <c r="Q55" s="13">
        <v>33.9</v>
      </c>
      <c r="R55" s="13">
        <v>2241</v>
      </c>
      <c r="S55" s="13">
        <v>55</v>
      </c>
      <c r="T55" s="18">
        <v>994602.78</v>
      </c>
      <c r="U55" s="18">
        <v>8.3699999999999992</v>
      </c>
      <c r="V55" s="18">
        <v>418.01</v>
      </c>
      <c r="W55" s="13">
        <v>12.751560897656249</v>
      </c>
      <c r="X55" s="13">
        <f>IFERROR(((W55*1000000)/Table2[[#This Row],[Number of Service Connections]])/365,"")</f>
        <v>15.589372280789824</v>
      </c>
      <c r="Y55" s="18">
        <v>30350.49</v>
      </c>
      <c r="Z55" s="18">
        <v>6043.42</v>
      </c>
      <c r="AA55" s="13" t="s">
        <v>22</v>
      </c>
      <c r="AB55" s="16">
        <v>0.12493902286992996</v>
      </c>
      <c r="AC55" s="16">
        <v>3.7436319162428483E-2</v>
      </c>
      <c r="AD55" s="18">
        <v>36393.910000000003</v>
      </c>
      <c r="AE55" s="20">
        <f t="shared" si="0"/>
        <v>22.108145486735534</v>
      </c>
      <c r="AF55" s="13">
        <v>4.4330794932606752</v>
      </c>
      <c r="AG55" s="13">
        <f>(Table2[[#This Row],[Real Losses (million gallons/ year)]]*1000000)/Table2[[#This Row],[Number of Service Connections]]/365</f>
        <v>17.67506599347486</v>
      </c>
      <c r="AH55" s="13">
        <f>(Table2[[#This Row],[Real Losses (million gallons/ year)]]*1000000)/Table2[[#This Row],[Length of Mains (miles)]]/365</f>
        <v>1168.4313537279399</v>
      </c>
      <c r="AI55" s="18">
        <v>16.240031236055334</v>
      </c>
      <c r="AJ55" s="18">
        <v>13.543279785809906</v>
      </c>
      <c r="AK55" s="18">
        <v>2.6967514502454262</v>
      </c>
      <c r="AL55" s="13">
        <v>50.213494042671101</v>
      </c>
      <c r="AM55" s="13">
        <v>14.457585355352665</v>
      </c>
      <c r="AN55" s="13">
        <v>1.1337894608659231</v>
      </c>
      <c r="AO55" s="14" t="s">
        <v>23</v>
      </c>
      <c r="AP55" s="14" t="s">
        <v>24</v>
      </c>
      <c r="AQ55" s="14" t="s">
        <v>40</v>
      </c>
    </row>
    <row r="56" spans="1:44" x14ac:dyDescent="0.2">
      <c r="A56" s="13" t="s">
        <v>112</v>
      </c>
      <c r="B56" s="13" t="s">
        <v>113</v>
      </c>
      <c r="C56" s="13" t="s">
        <v>815</v>
      </c>
      <c r="E56" s="13">
        <v>18.027000000000001</v>
      </c>
      <c r="G56" s="13">
        <v>18.117587939698495</v>
      </c>
      <c r="H56" s="13">
        <v>13.134</v>
      </c>
      <c r="I56" s="13">
        <v>4.2999999999999997E-2</v>
      </c>
      <c r="K56" s="13">
        <v>0.2264698492462312</v>
      </c>
      <c r="L56" s="13">
        <v>13.40346984924623</v>
      </c>
      <c r="M56" s="13">
        <v>4.7141180904522653</v>
      </c>
      <c r="N56" s="13">
        <v>0.76939212774398458</v>
      </c>
      <c r="O56" s="13">
        <v>3.9447259627082807</v>
      </c>
      <c r="P56" s="13">
        <v>4.9405879396984966</v>
      </c>
      <c r="Q56" s="13">
        <v>20.75</v>
      </c>
      <c r="R56" s="13">
        <v>261</v>
      </c>
      <c r="S56" s="13">
        <v>60</v>
      </c>
      <c r="T56" s="18">
        <v>82176.070000000007</v>
      </c>
      <c r="U56" s="18">
        <v>38.65</v>
      </c>
      <c r="V56" s="18">
        <v>4535.6000000000004</v>
      </c>
      <c r="W56" s="13" t="s">
        <v>28</v>
      </c>
      <c r="X56" s="13" t="str">
        <f>IFERROR(((W56*1000000)/Table2[[#This Row],[Number of Service Connections]])/365,"")</f>
        <v/>
      </c>
      <c r="Y56" s="18">
        <v>29737.01</v>
      </c>
      <c r="Z56" s="18">
        <v>17891.7</v>
      </c>
      <c r="AA56" s="13" t="s">
        <v>22</v>
      </c>
      <c r="AB56" s="16">
        <v>0.27269567870416617</v>
      </c>
      <c r="AC56" s="16">
        <v>0.59209306872433642</v>
      </c>
      <c r="AD56" s="18">
        <v>47628.71</v>
      </c>
      <c r="AE56" s="20">
        <f t="shared" si="0"/>
        <v>49.484260646116262</v>
      </c>
      <c r="AF56" s="13">
        <v>8.0763357764549895</v>
      </c>
      <c r="AG56" s="13">
        <f>(Table2[[#This Row],[Real Losses (million gallons/ year)]]*1000000)/Table2[[#This Row],[Number of Service Connections]]/365</f>
        <v>41.407924869661272</v>
      </c>
      <c r="AH56" s="13">
        <f>(Table2[[#This Row],[Real Losses (million gallons/ year)]]*1000000)/Table2[[#This Row],[Length of Mains (miles)]]/365</f>
        <v>520.84185016778747</v>
      </c>
      <c r="AI56" s="18">
        <v>182.48547892720308</v>
      </c>
      <c r="AJ56" s="18">
        <v>113.93490421455938</v>
      </c>
      <c r="AK56" s="18">
        <v>68.55057471264368</v>
      </c>
      <c r="AL56" s="13">
        <v>51.489025460930641</v>
      </c>
      <c r="AM56" s="13">
        <v>3.9447259627082807</v>
      </c>
      <c r="AO56" s="14" t="s">
        <v>36</v>
      </c>
      <c r="AP56" s="14" t="s">
        <v>31</v>
      </c>
      <c r="AQ56" s="14" t="s">
        <v>24</v>
      </c>
    </row>
    <row r="57" spans="1:44" x14ac:dyDescent="0.2">
      <c r="A57" s="13" t="s">
        <v>759</v>
      </c>
      <c r="B57" s="13" t="s">
        <v>114</v>
      </c>
      <c r="C57" s="13" t="s">
        <v>816</v>
      </c>
      <c r="D57" s="13">
        <v>628.24300000000005</v>
      </c>
      <c r="E57" s="13">
        <v>0</v>
      </c>
      <c r="F57" s="13">
        <v>0</v>
      </c>
      <c r="G57" s="13">
        <v>620.48691358024701</v>
      </c>
      <c r="H57" s="13">
        <v>570.39499999999998</v>
      </c>
      <c r="I57" s="13">
        <v>0</v>
      </c>
      <c r="J57" s="13">
        <v>2.0899999999999998E-2</v>
      </c>
      <c r="K57" s="13">
        <v>7.7560864197530881</v>
      </c>
      <c r="L57" s="13">
        <v>578.17198641975301</v>
      </c>
      <c r="M57" s="13">
        <v>42.314927160493994</v>
      </c>
      <c r="N57" s="13">
        <v>32.999094257634887</v>
      </c>
      <c r="O57" s="13">
        <v>9.3158329028591069</v>
      </c>
      <c r="P57" s="13">
        <v>50.091913580247081</v>
      </c>
      <c r="Q57" s="13">
        <v>150</v>
      </c>
      <c r="R57" s="13">
        <v>7837</v>
      </c>
      <c r="S57" s="13">
        <v>70</v>
      </c>
      <c r="T57" s="18">
        <v>3515730</v>
      </c>
      <c r="U57" s="18">
        <v>5.64</v>
      </c>
      <c r="V57" s="18">
        <v>276.22000000000003</v>
      </c>
      <c r="W57" s="13">
        <v>50.769127500000003</v>
      </c>
      <c r="X57" s="13">
        <f>IFERROR(((W57*1000000)/Table2[[#This Row],[Number of Service Connections]])/365,"")</f>
        <v>17.748309302028836</v>
      </c>
      <c r="Y57" s="18">
        <v>186114.89</v>
      </c>
      <c r="Z57" s="18">
        <v>52541.3</v>
      </c>
      <c r="AA57" s="13" t="s">
        <v>32</v>
      </c>
      <c r="AB57" s="16">
        <v>8.0730008133795619E-2</v>
      </c>
      <c r="AC57" s="16">
        <v>8.0358387189173652E-2</v>
      </c>
      <c r="AD57" s="18">
        <v>238656.19</v>
      </c>
      <c r="AE57" s="20">
        <f t="shared" si="0"/>
        <v>14.792817058699073</v>
      </c>
      <c r="AF57" s="13">
        <v>11.536107875230034</v>
      </c>
      <c r="AG57" s="13">
        <f>(Table2[[#This Row],[Real Losses (million gallons/ year)]]*1000000)/Table2[[#This Row],[Number of Service Connections]]/365</f>
        <v>3.2567091834690403</v>
      </c>
      <c r="AH57" s="13">
        <f>(Table2[[#This Row],[Real Losses (million gallons/ year)]]*1000000)/Table2[[#This Row],[Length of Mains (miles)]]/365</f>
        <v>170.15219913897911</v>
      </c>
      <c r="AI57" s="18">
        <v>30.45249330100804</v>
      </c>
      <c r="AJ57" s="18">
        <v>23.748231466122242</v>
      </c>
      <c r="AK57" s="18">
        <v>6.7042618348857985</v>
      </c>
      <c r="AL57" s="13">
        <v>81.033042846768353</v>
      </c>
      <c r="AM57" s="13">
        <v>9.3158329028591069</v>
      </c>
      <c r="AN57" s="13">
        <v>0.18349405163323138</v>
      </c>
      <c r="AO57" s="14" t="s">
        <v>23</v>
      </c>
      <c r="AP57" s="14" t="s">
        <v>55</v>
      </c>
      <c r="AQ57" s="14" t="s">
        <v>33</v>
      </c>
    </row>
    <row r="58" spans="1:44" ht="22.5" x14ac:dyDescent="0.2">
      <c r="A58" s="13" t="s">
        <v>115</v>
      </c>
      <c r="B58" s="13" t="s">
        <v>1271</v>
      </c>
      <c r="C58" s="13" t="s">
        <v>817</v>
      </c>
      <c r="D58" s="13">
        <v>83.587999999999994</v>
      </c>
      <c r="E58" s="13">
        <v>0</v>
      </c>
      <c r="F58" s="13">
        <v>0</v>
      </c>
      <c r="G58" s="13">
        <v>83.587999999999994</v>
      </c>
      <c r="H58" s="13">
        <v>58.451799999999999</v>
      </c>
      <c r="I58" s="13">
        <v>0</v>
      </c>
      <c r="J58" s="13">
        <v>0</v>
      </c>
      <c r="K58" s="13">
        <v>1.0448500000000001</v>
      </c>
      <c r="L58" s="13">
        <v>59.496649999999995</v>
      </c>
      <c r="M58" s="13">
        <v>24.091349999999998</v>
      </c>
      <c r="N58" s="13">
        <v>3.4315100263157898</v>
      </c>
      <c r="O58" s="13">
        <v>20.659839973684207</v>
      </c>
      <c r="P58" s="13">
        <v>25.136199999999999</v>
      </c>
      <c r="Q58" s="13">
        <v>25</v>
      </c>
      <c r="R58" s="13">
        <v>1074</v>
      </c>
      <c r="S58" s="13">
        <v>60</v>
      </c>
      <c r="T58" s="18">
        <v>478505.7</v>
      </c>
      <c r="U58" s="18">
        <v>5.71</v>
      </c>
      <c r="V58" s="18">
        <v>244.44</v>
      </c>
      <c r="W58" s="13" t="s">
        <v>28</v>
      </c>
      <c r="X58" s="13" t="str">
        <f>IFERROR(((W58*1000000)/Table2[[#This Row],[Number of Service Connections]])/365,"")</f>
        <v/>
      </c>
      <c r="Y58" s="18">
        <v>19593.919999999998</v>
      </c>
      <c r="Z58" s="18">
        <v>5050.09</v>
      </c>
      <c r="AA58" s="13" t="s">
        <v>22</v>
      </c>
      <c r="AB58" s="16">
        <v>0.30071541369574578</v>
      </c>
      <c r="AC58" s="16">
        <v>5.2035778607089793E-2</v>
      </c>
      <c r="AD58" s="18">
        <v>24644.01</v>
      </c>
      <c r="AE58" s="20">
        <f t="shared" si="0"/>
        <v>61.455957756179686</v>
      </c>
      <c r="AF58" s="13">
        <v>8.7536288010912724</v>
      </c>
      <c r="AG58" s="13">
        <f>(Table2[[#This Row],[Real Losses (million gallons/ year)]]*1000000)/Table2[[#This Row],[Number of Service Connections]]/365</f>
        <v>52.702328955088412</v>
      </c>
      <c r="AH58" s="13">
        <f>(Table2[[#This Row],[Real Losses (million gallons/ year)]]*1000000)/Table2[[#This Row],[Length of Mains (miles)]]/365</f>
        <v>2264.092051910598</v>
      </c>
      <c r="AI58" s="18">
        <v>22.946005586592179</v>
      </c>
      <c r="AJ58" s="18">
        <v>18.24387337057728</v>
      </c>
      <c r="AK58" s="18">
        <v>4.7021322160148973</v>
      </c>
      <c r="AL58" s="13">
        <v>47.25555555555556</v>
      </c>
      <c r="AM58" s="13">
        <v>20.659839973684207</v>
      </c>
      <c r="AO58" s="14" t="s">
        <v>23</v>
      </c>
      <c r="AP58" s="14" t="s">
        <v>24</v>
      </c>
      <c r="AQ58" s="14" t="s">
        <v>40</v>
      </c>
    </row>
    <row r="59" spans="1:44" x14ac:dyDescent="0.2">
      <c r="A59" s="13" t="s">
        <v>116</v>
      </c>
      <c r="B59" s="13" t="s">
        <v>229</v>
      </c>
      <c r="C59" s="13" t="s">
        <v>818</v>
      </c>
      <c r="D59" s="13">
        <v>0</v>
      </c>
      <c r="E59" s="13">
        <v>33.796999999999997</v>
      </c>
      <c r="F59" s="13">
        <v>0</v>
      </c>
      <c r="G59" s="13">
        <v>33.796999999999997</v>
      </c>
      <c r="H59" s="13">
        <v>29.795999999999999</v>
      </c>
      <c r="I59" s="13">
        <v>0</v>
      </c>
      <c r="J59" s="13">
        <v>0</v>
      </c>
      <c r="K59" s="13">
        <v>0.42246249999999996</v>
      </c>
      <c r="L59" s="13">
        <v>30.218462500000001</v>
      </c>
      <c r="M59" s="13">
        <v>3.5785374999999959</v>
      </c>
      <c r="N59" s="13">
        <v>1.7271930263157915</v>
      </c>
      <c r="O59" s="13">
        <v>1.8513444736842044</v>
      </c>
      <c r="P59" s="13">
        <v>4.0009999999999959</v>
      </c>
      <c r="Q59" s="13">
        <v>22.2</v>
      </c>
      <c r="R59" s="13">
        <v>325</v>
      </c>
      <c r="S59" s="13">
        <v>66</v>
      </c>
      <c r="T59" s="18">
        <v>338964.36</v>
      </c>
      <c r="U59" s="18">
        <v>9.92</v>
      </c>
      <c r="V59" s="18">
        <v>4933.8500000000004</v>
      </c>
      <c r="W59" s="13" t="s">
        <v>28</v>
      </c>
      <c r="X59" s="13" t="str">
        <f>IFERROR(((W59*1000000)/Table2[[#This Row],[Number of Service Connections]])/365,"")</f>
        <v/>
      </c>
      <c r="Y59" s="18">
        <v>17133.75</v>
      </c>
      <c r="Z59" s="18">
        <v>9134.26</v>
      </c>
      <c r="AA59" s="13" t="s">
        <v>22</v>
      </c>
      <c r="AB59" s="16">
        <v>0.11838328845755529</v>
      </c>
      <c r="AC59" s="16">
        <v>8.3644125176359149E-2</v>
      </c>
      <c r="AD59" s="18">
        <v>26268.010000000002</v>
      </c>
      <c r="AE59" s="20">
        <f t="shared" si="0"/>
        <v>30.16680716543727</v>
      </c>
      <c r="AF59" s="13">
        <v>14.560109810881277</v>
      </c>
      <c r="AG59" s="13">
        <f>(Table2[[#This Row],[Real Losses (million gallons/ year)]]*1000000)/Table2[[#This Row],[Number of Service Connections]]/365</f>
        <v>15.606697354555992</v>
      </c>
      <c r="AH59" s="13">
        <f>(Table2[[#This Row],[Real Losses (million gallons/ year)]]*1000000)/Table2[[#This Row],[Length of Mains (miles)]]/365</f>
        <v>228.47642523561697</v>
      </c>
      <c r="AI59" s="18">
        <v>80.82464615384616</v>
      </c>
      <c r="AJ59" s="18">
        <v>52.719230769230769</v>
      </c>
      <c r="AK59" s="18">
        <v>28.105415384615384</v>
      </c>
      <c r="AL59" s="13">
        <v>32.311111111111103</v>
      </c>
      <c r="AM59" s="13">
        <v>1.8513444736842044</v>
      </c>
      <c r="AO59" s="14" t="s">
        <v>36</v>
      </c>
      <c r="AP59" s="14" t="s">
        <v>25</v>
      </c>
      <c r="AQ59" s="14" t="s">
        <v>24</v>
      </c>
    </row>
    <row r="60" spans="1:44" x14ac:dyDescent="0.2">
      <c r="A60" s="13" t="s">
        <v>117</v>
      </c>
      <c r="B60" s="13" t="s">
        <v>1272</v>
      </c>
      <c r="C60" s="13" t="s">
        <v>819</v>
      </c>
      <c r="D60" s="13">
        <v>75.766000000000005</v>
      </c>
      <c r="E60" s="13">
        <v>0</v>
      </c>
      <c r="F60" s="13">
        <v>0</v>
      </c>
      <c r="G60" s="13">
        <v>78.92291666666668</v>
      </c>
      <c r="H60" s="13">
        <v>47.029000000000003</v>
      </c>
      <c r="I60" s="13">
        <v>0</v>
      </c>
      <c r="J60" s="13">
        <v>0</v>
      </c>
      <c r="K60" s="13">
        <v>6.9320000000000004</v>
      </c>
      <c r="L60" s="13">
        <v>53.961000000000006</v>
      </c>
      <c r="M60" s="13">
        <v>24.961916666666674</v>
      </c>
      <c r="N60" s="13">
        <v>2.7900903179824583</v>
      </c>
      <c r="O60" s="13">
        <v>22.171826348684217</v>
      </c>
      <c r="P60" s="13">
        <v>31.893916666666676</v>
      </c>
      <c r="Q60" s="13">
        <v>26</v>
      </c>
      <c r="R60" s="13">
        <v>823</v>
      </c>
      <c r="S60" s="13">
        <v>58</v>
      </c>
      <c r="T60" s="18">
        <v>526937.01</v>
      </c>
      <c r="U60" s="18">
        <v>9.89</v>
      </c>
      <c r="V60" s="18">
        <v>314.64999999999998</v>
      </c>
      <c r="W60" s="13" t="s">
        <v>28</v>
      </c>
      <c r="X60" s="13" t="str">
        <f>IFERROR(((W60*1000000)/Table2[[#This Row],[Number of Service Connections]])/365,"")</f>
        <v/>
      </c>
      <c r="Y60" s="18">
        <v>27593.99</v>
      </c>
      <c r="Z60" s="18">
        <v>6976.37</v>
      </c>
      <c r="AA60" s="13" t="s">
        <v>22</v>
      </c>
      <c r="AB60" s="16">
        <v>0.40411477443708266</v>
      </c>
      <c r="AC60" s="16">
        <v>6.9745551191137636E-2</v>
      </c>
      <c r="AD60" s="18">
        <v>34570.36</v>
      </c>
      <c r="AE60" s="20">
        <f t="shared" si="0"/>
        <v>83.096977868029342</v>
      </c>
      <c r="AF60" s="13">
        <v>9.2880717654503524</v>
      </c>
      <c r="AG60" s="13">
        <f>(Table2[[#This Row],[Real Losses (million gallons/ year)]]*1000000)/Table2[[#This Row],[Number of Service Connections]]/365</f>
        <v>73.808906102578987</v>
      </c>
      <c r="AH60" s="13">
        <f>(Table2[[#This Row],[Real Losses (million gallons/ year)]]*1000000)/Table2[[#This Row],[Length of Mains (miles)]]/365</f>
        <v>2336.3357585547124</v>
      </c>
      <c r="AI60" s="18">
        <v>42.005297691373023</v>
      </c>
      <c r="AJ60" s="18">
        <v>33.528541919805591</v>
      </c>
      <c r="AK60" s="18">
        <v>8.4767557715674364</v>
      </c>
      <c r="AL60" s="13">
        <v>69.225641025641011</v>
      </c>
      <c r="AM60" s="13">
        <v>22.171826348684217</v>
      </c>
      <c r="AO60" s="14" t="s">
        <v>23</v>
      </c>
      <c r="AP60" s="14" t="s">
        <v>24</v>
      </c>
      <c r="AQ60" s="14" t="s">
        <v>25</v>
      </c>
    </row>
    <row r="61" spans="1:44" x14ac:dyDescent="0.2">
      <c r="A61" s="13" t="s">
        <v>118</v>
      </c>
      <c r="B61" s="13" t="s">
        <v>1273</v>
      </c>
      <c r="C61" s="13" t="s">
        <v>820</v>
      </c>
      <c r="D61" s="13">
        <v>147.91300000000001</v>
      </c>
      <c r="E61" s="13">
        <v>0</v>
      </c>
      <c r="F61" s="13">
        <v>0</v>
      </c>
      <c r="G61" s="13">
        <v>146.08691358024694</v>
      </c>
      <c r="H61" s="13">
        <v>121.334</v>
      </c>
      <c r="I61" s="13">
        <v>0</v>
      </c>
      <c r="J61" s="13">
        <v>0</v>
      </c>
      <c r="K61" s="13">
        <v>1.8260864197530868</v>
      </c>
      <c r="L61" s="13">
        <v>123.16008641975309</v>
      </c>
      <c r="M61" s="13">
        <v>22.926827160493858</v>
      </c>
      <c r="N61" s="13">
        <v>3.1447563655832762</v>
      </c>
      <c r="O61" s="13">
        <v>19.782070794910581</v>
      </c>
      <c r="P61" s="13">
        <v>24.752913580246943</v>
      </c>
      <c r="Q61" s="13">
        <v>31.69</v>
      </c>
      <c r="R61" s="13">
        <v>2332</v>
      </c>
      <c r="S61" s="13">
        <v>52</v>
      </c>
      <c r="T61" s="18">
        <v>673364</v>
      </c>
      <c r="U61" s="18">
        <v>6.47</v>
      </c>
      <c r="V61" s="18">
        <v>514.33000000000004</v>
      </c>
      <c r="W61" s="13">
        <v>9.8931902419999993</v>
      </c>
      <c r="X61" s="13">
        <f>IFERROR(((W61*1000000)/Table2[[#This Row],[Number of Service Connections]])/365,"")</f>
        <v>11.622912006861062</v>
      </c>
      <c r="Y61" s="18">
        <v>20346.57</v>
      </c>
      <c r="Z61" s="18">
        <v>10174.51</v>
      </c>
      <c r="AA61" s="13" t="s">
        <v>22</v>
      </c>
      <c r="AB61" s="16">
        <v>0.16943963681353244</v>
      </c>
      <c r="AC61" s="16">
        <v>4.6721085750859509E-2</v>
      </c>
      <c r="AD61" s="18">
        <v>30521.08</v>
      </c>
      <c r="AE61" s="20">
        <f t="shared" si="0"/>
        <v>26.935345238955161</v>
      </c>
      <c r="AF61" s="13">
        <v>3.6945844187871848</v>
      </c>
      <c r="AG61" s="13">
        <f>(Table2[[#This Row],[Real Losses (million gallons/ year)]]*1000000)/Table2[[#This Row],[Number of Service Connections]]/365</f>
        <v>23.240760820167978</v>
      </c>
      <c r="AH61" s="13">
        <f>(Table2[[#This Row],[Real Losses (million gallons/ year)]]*1000000)/Table2[[#This Row],[Length of Mains (miles)]]/365</f>
        <v>1710.2383790669526</v>
      </c>
      <c r="AI61" s="18">
        <v>13.087941680960549</v>
      </c>
      <c r="AJ61" s="18">
        <v>8.7249442538593485</v>
      </c>
      <c r="AK61" s="18">
        <v>4.3629974271012006</v>
      </c>
      <c r="AL61" s="13">
        <v>70.511111111111092</v>
      </c>
      <c r="AM61" s="13">
        <v>19.782070794910581</v>
      </c>
      <c r="AN61" s="13">
        <v>1.999564378225426</v>
      </c>
      <c r="AO61" s="14" t="s">
        <v>23</v>
      </c>
      <c r="AP61" s="14" t="s">
        <v>33</v>
      </c>
      <c r="AQ61" s="14" t="s">
        <v>43</v>
      </c>
      <c r="AR61" s="13" t="s">
        <v>822</v>
      </c>
    </row>
    <row r="62" spans="1:44" x14ac:dyDescent="0.2">
      <c r="A62" s="13" t="s">
        <v>119</v>
      </c>
      <c r="B62" s="13" t="s">
        <v>739</v>
      </c>
      <c r="C62" s="13" t="s">
        <v>821</v>
      </c>
      <c r="D62" s="13">
        <v>46355.33</v>
      </c>
      <c r="E62" s="13">
        <v>367.94</v>
      </c>
      <c r="F62" s="13">
        <v>813.58</v>
      </c>
      <c r="G62" s="13">
        <v>45952.94</v>
      </c>
      <c r="H62" s="13">
        <v>37400.406000000003</v>
      </c>
      <c r="I62" s="13">
        <v>0</v>
      </c>
      <c r="J62" s="13">
        <v>470.88600000000002</v>
      </c>
      <c r="K62" s="13">
        <v>574.4117500000001</v>
      </c>
      <c r="L62" s="13">
        <v>38445.703750000001</v>
      </c>
      <c r="M62" s="13">
        <v>7507.2362500000017</v>
      </c>
      <c r="N62" s="13">
        <v>1901.7507883180065</v>
      </c>
      <c r="O62" s="13">
        <v>5605.4854616819957</v>
      </c>
      <c r="P62" s="13">
        <v>8552.5340000000015</v>
      </c>
      <c r="Q62" s="13">
        <v>4443</v>
      </c>
      <c r="R62" s="13">
        <v>374602</v>
      </c>
      <c r="S62" s="13">
        <v>71</v>
      </c>
      <c r="T62" s="18">
        <v>158200000</v>
      </c>
      <c r="U62" s="18">
        <v>3.76</v>
      </c>
      <c r="V62" s="18">
        <v>558.83000000000004</v>
      </c>
      <c r="W62" s="13">
        <v>2189.3969231090909</v>
      </c>
      <c r="X62" s="13">
        <f>IFERROR(((W62*1000000)/Table2[[#This Row],[Number of Service Connections]])/365,"")</f>
        <v>16.012588652878133</v>
      </c>
      <c r="Y62" s="18">
        <v>7150582.96</v>
      </c>
      <c r="Z62" s="18">
        <v>3132513.44</v>
      </c>
      <c r="AA62" s="13" t="s">
        <v>22</v>
      </c>
      <c r="AB62" s="16">
        <v>0.18611505596812747</v>
      </c>
      <c r="AC62" s="16">
        <v>6.869304770075825E-2</v>
      </c>
      <c r="AD62" s="18">
        <v>10283096.4</v>
      </c>
      <c r="AE62" s="20">
        <f t="shared" si="0"/>
        <v>54.905661336418945</v>
      </c>
      <c r="AF62" s="13">
        <v>13.908831592938906</v>
      </c>
      <c r="AG62" s="13">
        <f>(Table2[[#This Row],[Real Losses (million gallons/ year)]]*1000000)/Table2[[#This Row],[Number of Service Connections]]/365</f>
        <v>40.996829743480042</v>
      </c>
      <c r="AH62" s="13">
        <f>(Table2[[#This Row],[Real Losses (million gallons/ year)]]*1000000)/Table2[[#This Row],[Length of Mains (miles)]]/365</f>
        <v>3456.5596253808485</v>
      </c>
      <c r="AI62" s="18">
        <v>27.450724769221733</v>
      </c>
      <c r="AJ62" s="18">
        <v>19.08848046726926</v>
      </c>
      <c r="AK62" s="18">
        <v>8.3622443019524724</v>
      </c>
      <c r="AL62" s="13">
        <v>74.01605014594378</v>
      </c>
      <c r="AM62" s="13">
        <v>5605.4854616819957</v>
      </c>
      <c r="AN62" s="13">
        <v>2.5602874483452864</v>
      </c>
      <c r="AO62" s="14" t="s">
        <v>23</v>
      </c>
      <c r="AP62" s="14" t="s">
        <v>25</v>
      </c>
      <c r="AQ62" s="14" t="s">
        <v>24</v>
      </c>
    </row>
    <row r="63" spans="1:44" x14ac:dyDescent="0.2">
      <c r="A63" s="13" t="s">
        <v>120</v>
      </c>
      <c r="B63" s="13" t="s">
        <v>121</v>
      </c>
      <c r="C63" s="13" t="s">
        <v>823</v>
      </c>
      <c r="D63" s="13">
        <v>1816.105</v>
      </c>
      <c r="E63" s="13">
        <v>194.262</v>
      </c>
      <c r="F63" s="13">
        <v>118.63500000000001</v>
      </c>
      <c r="G63" s="13">
        <v>1891.732</v>
      </c>
      <c r="H63" s="13">
        <v>1530.046</v>
      </c>
      <c r="I63" s="13">
        <v>0</v>
      </c>
      <c r="J63" s="13">
        <v>41.137</v>
      </c>
      <c r="K63" s="13">
        <v>23.646650000000001</v>
      </c>
      <c r="L63" s="13">
        <v>1594.8296499999999</v>
      </c>
      <c r="M63" s="13">
        <v>296.90235000000007</v>
      </c>
      <c r="N63" s="13">
        <v>84.313793008385815</v>
      </c>
      <c r="O63" s="13">
        <v>212.58855699161427</v>
      </c>
      <c r="P63" s="13">
        <v>361.68600000000009</v>
      </c>
      <c r="Q63" s="13">
        <v>276.8</v>
      </c>
      <c r="R63" s="13">
        <v>16471</v>
      </c>
      <c r="S63" s="13">
        <v>65</v>
      </c>
      <c r="T63" s="18">
        <v>7111318</v>
      </c>
      <c r="U63" s="18">
        <v>3.99</v>
      </c>
      <c r="V63" s="18">
        <v>387.76</v>
      </c>
      <c r="W63" s="13">
        <v>94.144074049999986</v>
      </c>
      <c r="X63" s="13">
        <f>IFERROR(((W63*1000000)/Table2[[#This Row],[Number of Service Connections]])/365,"")</f>
        <v>15.659581689029201</v>
      </c>
      <c r="Y63" s="18">
        <v>336412.03</v>
      </c>
      <c r="Z63" s="18">
        <v>82433.34</v>
      </c>
      <c r="AA63" s="13" t="s">
        <v>22</v>
      </c>
      <c r="AB63" s="16">
        <v>0.19119304425785477</v>
      </c>
      <c r="AC63" s="16">
        <v>6.2430885679212733E-2</v>
      </c>
      <c r="AD63" s="18">
        <v>418845.37</v>
      </c>
      <c r="AE63" s="20">
        <f t="shared" si="0"/>
        <v>49.385653323441879</v>
      </c>
      <c r="AF63" s="13">
        <v>14.024448617185344</v>
      </c>
      <c r="AG63" s="13">
        <f>(Table2[[#This Row],[Real Losses (million gallons/ year)]]*1000000)/Table2[[#This Row],[Number of Service Connections]]/365</f>
        <v>35.361204706256537</v>
      </c>
      <c r="AH63" s="13">
        <f>(Table2[[#This Row],[Real Losses (million gallons/ year)]]*1000000)/Table2[[#This Row],[Length of Mains (miles)]]/365</f>
        <v>2104.1705300460671</v>
      </c>
      <c r="AI63" s="18">
        <v>25.429261732742397</v>
      </c>
      <c r="AJ63" s="18">
        <v>20.424505494505496</v>
      </c>
      <c r="AK63" s="18">
        <v>5.0047562382369009</v>
      </c>
      <c r="AL63" s="13">
        <v>75.480392156862749</v>
      </c>
      <c r="AM63" s="13">
        <v>212.58855699161427</v>
      </c>
      <c r="AN63" s="13">
        <v>2.2581193679668923</v>
      </c>
      <c r="AO63" s="14" t="s">
        <v>23</v>
      </c>
      <c r="AP63" s="14" t="s">
        <v>25</v>
      </c>
      <c r="AQ63" s="14" t="s">
        <v>33</v>
      </c>
    </row>
    <row r="64" spans="1:44" x14ac:dyDescent="0.2">
      <c r="A64" s="13" t="s">
        <v>123</v>
      </c>
      <c r="B64" s="13" t="s">
        <v>57</v>
      </c>
      <c r="C64" s="13" t="s">
        <v>827</v>
      </c>
      <c r="D64" s="13">
        <v>5161.296875</v>
      </c>
      <c r="E64" s="13">
        <v>0</v>
      </c>
      <c r="F64" s="13">
        <v>990.40099999999995</v>
      </c>
      <c r="G64" s="13">
        <v>4186.8279896959539</v>
      </c>
      <c r="H64" s="13">
        <v>2838.1570000000002</v>
      </c>
      <c r="I64" s="13">
        <v>0</v>
      </c>
      <c r="J64" s="13">
        <v>0</v>
      </c>
      <c r="K64" s="13">
        <v>34.182000000000002</v>
      </c>
      <c r="L64" s="13">
        <v>2872.3389999999999</v>
      </c>
      <c r="M64" s="13">
        <v>1314.4889896959539</v>
      </c>
      <c r="N64" s="13">
        <v>135.81900414090651</v>
      </c>
      <c r="O64" s="13">
        <v>1178.6699855550473</v>
      </c>
      <c r="P64" s="13">
        <v>1348.6709896959539</v>
      </c>
      <c r="Q64" s="13">
        <v>426.5</v>
      </c>
      <c r="R64" s="13">
        <v>27838</v>
      </c>
      <c r="S64" s="13">
        <v>75</v>
      </c>
      <c r="T64" s="18">
        <v>9223021</v>
      </c>
      <c r="U64" s="18">
        <v>8.42</v>
      </c>
      <c r="V64" s="18">
        <v>500.05</v>
      </c>
      <c r="W64" s="13">
        <v>177.47390437500002</v>
      </c>
      <c r="X64" s="13">
        <f>IFERROR(((W64*1000000)/Table2[[#This Row],[Number of Service Connections]])/365,"")</f>
        <v>17.466408326747615</v>
      </c>
      <c r="Y64" s="18">
        <v>1143596.01</v>
      </c>
      <c r="Z64" s="18">
        <v>589393.35</v>
      </c>
      <c r="AA64" s="13" t="s">
        <v>22</v>
      </c>
      <c r="AB64" s="16">
        <v>0.32212237832915935</v>
      </c>
      <c r="AC64" s="16">
        <v>0.18975149923414925</v>
      </c>
      <c r="AD64" s="18">
        <v>1732989.3599999999</v>
      </c>
      <c r="AE64" s="20">
        <f t="shared" si="0"/>
        <v>129.36775981741266</v>
      </c>
      <c r="AF64" s="13">
        <v>13.366867614771817</v>
      </c>
      <c r="AG64" s="13">
        <f>(Table2[[#This Row],[Real Losses (million gallons/ year)]]*1000000)/Table2[[#This Row],[Number of Service Connections]]/365</f>
        <v>116.00089220264086</v>
      </c>
      <c r="AH64" s="13">
        <f>(Table2[[#This Row],[Real Losses (million gallons/ year)]]*1000000)/Table2[[#This Row],[Length of Mains (miles)]]/365</f>
        <v>7571.4720683168016</v>
      </c>
      <c r="AI64" s="18">
        <v>62.252653207845391</v>
      </c>
      <c r="AJ64" s="18">
        <v>41.080394065665637</v>
      </c>
      <c r="AK64" s="18">
        <v>21.172259142179755</v>
      </c>
      <c r="AL64" s="13">
        <v>70.3641856283582</v>
      </c>
      <c r="AM64" s="13">
        <v>1178.6699855550473</v>
      </c>
      <c r="AN64" s="13">
        <v>6.6413706832331432</v>
      </c>
      <c r="AO64" s="14" t="s">
        <v>23</v>
      </c>
      <c r="AP64" s="14" t="s">
        <v>25</v>
      </c>
      <c r="AQ64" s="14" t="s">
        <v>24</v>
      </c>
    </row>
    <row r="65" spans="1:43" x14ac:dyDescent="0.2">
      <c r="A65" s="13" t="s">
        <v>1335</v>
      </c>
      <c r="B65" s="13" t="s">
        <v>127</v>
      </c>
      <c r="C65" s="13" t="s">
        <v>832</v>
      </c>
      <c r="D65" s="13">
        <v>385.57499999999999</v>
      </c>
      <c r="E65" s="13">
        <v>0</v>
      </c>
      <c r="F65" s="13">
        <v>149.792</v>
      </c>
      <c r="G65" s="13">
        <v>235.78299999999999</v>
      </c>
      <c r="H65" s="13">
        <v>194.738</v>
      </c>
      <c r="K65" s="13">
        <v>2.9472874999999998</v>
      </c>
      <c r="L65" s="13">
        <v>197.68528749999999</v>
      </c>
      <c r="M65" s="13">
        <v>38.0977125</v>
      </c>
      <c r="N65" s="13">
        <v>11.325670921052652</v>
      </c>
      <c r="O65" s="13">
        <v>26.772041578947348</v>
      </c>
      <c r="P65" s="13">
        <v>41.045000000000002</v>
      </c>
      <c r="Q65" s="13">
        <v>34.700000000000003</v>
      </c>
      <c r="R65" s="13">
        <v>1914</v>
      </c>
      <c r="S65" s="13">
        <v>74.8</v>
      </c>
      <c r="T65" s="18">
        <v>878134.95</v>
      </c>
      <c r="U65" s="18">
        <v>5.08</v>
      </c>
      <c r="V65" s="18">
        <v>971.3</v>
      </c>
      <c r="W65" s="13">
        <v>12.963726754</v>
      </c>
      <c r="X65" s="13">
        <f>IFERROR(((W65*1000000)/Table2[[#This Row],[Number of Service Connections]])/365,"")</f>
        <v>18.556457471264366</v>
      </c>
      <c r="Y65" s="18">
        <v>57534.41</v>
      </c>
      <c r="Z65" s="18">
        <v>26003.68</v>
      </c>
      <c r="AA65" s="13" t="s">
        <v>22</v>
      </c>
      <c r="AB65" s="16">
        <v>0.17407955620210111</v>
      </c>
      <c r="AC65" s="16">
        <v>9.8391246827528089E-2</v>
      </c>
      <c r="AD65" s="18">
        <v>83538.09</v>
      </c>
      <c r="AE65" s="20">
        <f t="shared" si="0"/>
        <v>54.533591703525566</v>
      </c>
      <c r="AF65" s="13">
        <v>16.211721734662618</v>
      </c>
      <c r="AG65" s="13">
        <f>(Table2[[#This Row],[Real Losses (million gallons/ year)]]*1000000)/Table2[[#This Row],[Number of Service Connections]]/365</f>
        <v>38.321869968862948</v>
      </c>
      <c r="AH65" s="13">
        <f>(Table2[[#This Row],[Real Losses (million gallons/ year)]]*1000000)/Table2[[#This Row],[Length of Mains (miles)]]/365</f>
        <v>2113.7769198963597</v>
      </c>
      <c r="AI65" s="18">
        <v>43.645815047021941</v>
      </c>
      <c r="AJ65" s="18">
        <v>30.059775339602925</v>
      </c>
      <c r="AK65" s="18">
        <v>13.586039707419017</v>
      </c>
      <c r="AL65" s="13">
        <v>58.809612990299684</v>
      </c>
      <c r="AM65" s="13">
        <v>26.772041578947348</v>
      </c>
      <c r="AN65" s="13">
        <v>2.0651500981912281</v>
      </c>
      <c r="AO65" s="14" t="s">
        <v>23</v>
      </c>
      <c r="AP65" s="14" t="s">
        <v>66</v>
      </c>
      <c r="AQ65" s="14" t="s">
        <v>25</v>
      </c>
    </row>
    <row r="66" spans="1:43" x14ac:dyDescent="0.2">
      <c r="A66" s="13" t="s">
        <v>129</v>
      </c>
      <c r="B66" s="13" t="s">
        <v>130</v>
      </c>
      <c r="C66" s="13" t="s">
        <v>834</v>
      </c>
      <c r="D66" s="13">
        <v>380.30799999999999</v>
      </c>
      <c r="E66" s="13">
        <v>0</v>
      </c>
      <c r="F66" s="13">
        <v>0</v>
      </c>
      <c r="G66" s="13">
        <v>380.30799999999999</v>
      </c>
      <c r="H66" s="13">
        <v>270.96600000000001</v>
      </c>
      <c r="I66" s="13">
        <v>0.48</v>
      </c>
      <c r="J66" s="13">
        <v>0</v>
      </c>
      <c r="K66" s="13">
        <v>32.6</v>
      </c>
      <c r="L66" s="13">
        <v>304.04600000000005</v>
      </c>
      <c r="M66" s="13">
        <v>76.261999999999944</v>
      </c>
      <c r="N66" s="13">
        <v>4.3652153030302809</v>
      </c>
      <c r="O66" s="13">
        <v>71.896784696969661</v>
      </c>
      <c r="P66" s="13">
        <v>108.86199999999994</v>
      </c>
      <c r="Q66" s="13">
        <v>65.5</v>
      </c>
      <c r="R66" s="13">
        <v>3925</v>
      </c>
      <c r="S66" s="13">
        <v>52</v>
      </c>
      <c r="T66" s="18">
        <v>2377147.94</v>
      </c>
      <c r="U66" s="18">
        <v>6.46</v>
      </c>
      <c r="V66" s="18">
        <v>326.05</v>
      </c>
      <c r="W66" s="13">
        <v>19.487416280681817</v>
      </c>
      <c r="X66" s="13">
        <f>IFERROR(((W66*1000000)/Table2[[#This Row],[Number of Service Connections]])/365,"")</f>
        <v>13.602594035900406</v>
      </c>
      <c r="Y66" s="18">
        <v>28192.2</v>
      </c>
      <c r="Z66" s="18">
        <v>23442.06</v>
      </c>
      <c r="AA66" s="13" t="s">
        <v>22</v>
      </c>
      <c r="AB66" s="16">
        <v>0.28624693669341678</v>
      </c>
      <c r="AC66" s="16">
        <v>2.6192535503887386E-2</v>
      </c>
      <c r="AD66" s="18">
        <v>51634.26</v>
      </c>
      <c r="AE66" s="20">
        <f t="shared" ref="AE66:AE129" si="1">AF66+AG66</f>
        <v>53.232353197801189</v>
      </c>
      <c r="AF66" s="13">
        <v>3.0470048358993327</v>
      </c>
      <c r="AG66" s="13">
        <f>(Table2[[#This Row],[Real Losses (million gallons/ year)]]*1000000)/Table2[[#This Row],[Number of Service Connections]]/365</f>
        <v>50.185348361901859</v>
      </c>
      <c r="AH66" s="13">
        <f>(Table2[[#This Row],[Real Losses (million gallons/ year)]]*1000000)/Table2[[#This Row],[Length of Mains (miles)]]/365</f>
        <v>3007.2899590910661</v>
      </c>
      <c r="AI66" s="18">
        <v>13.155225477707006</v>
      </c>
      <c r="AJ66" s="18">
        <v>7.1827261146496815</v>
      </c>
      <c r="AK66" s="18">
        <v>5.9724993630573247</v>
      </c>
      <c r="AL66" s="13">
        <v>57.588235294117645</v>
      </c>
      <c r="AM66" s="13">
        <v>71.896784696969661</v>
      </c>
      <c r="AN66" s="13">
        <v>3.6893954365947463</v>
      </c>
      <c r="AO66" s="14" t="s">
        <v>23</v>
      </c>
      <c r="AP66" s="14" t="s">
        <v>24</v>
      </c>
      <c r="AQ66" s="14" t="s">
        <v>25</v>
      </c>
    </row>
    <row r="67" spans="1:43" ht="22.5" x14ac:dyDescent="0.2">
      <c r="A67" s="13" t="s">
        <v>131</v>
      </c>
      <c r="B67" s="13" t="s">
        <v>132</v>
      </c>
      <c r="C67" s="13" t="s">
        <v>835</v>
      </c>
      <c r="D67" s="13">
        <v>870.22900000000004</v>
      </c>
      <c r="E67" s="13">
        <v>0</v>
      </c>
      <c r="F67" s="13">
        <v>0</v>
      </c>
      <c r="G67" s="13">
        <v>957.76100000000008</v>
      </c>
      <c r="H67" s="13">
        <v>788.56299999999999</v>
      </c>
      <c r="I67" s="13">
        <v>0.83699999999999997</v>
      </c>
      <c r="J67" s="13">
        <v>0.53300000000000003</v>
      </c>
      <c r="K67" s="13">
        <v>18.544</v>
      </c>
      <c r="L67" s="13">
        <v>808.47699999999998</v>
      </c>
      <c r="M67" s="13">
        <v>149.28400000000011</v>
      </c>
      <c r="N67" s="13">
        <v>6.3434942105262628</v>
      </c>
      <c r="O67" s="13">
        <v>142.94050578947383</v>
      </c>
      <c r="P67" s="13">
        <v>168.3610000000001</v>
      </c>
      <c r="Q67" s="13">
        <v>147.09200000000001</v>
      </c>
      <c r="R67" s="13">
        <v>9997</v>
      </c>
      <c r="S67" s="13">
        <v>54.59</v>
      </c>
      <c r="T67" s="18">
        <v>5024161.4800000004</v>
      </c>
      <c r="U67" s="18">
        <v>3.63</v>
      </c>
      <c r="V67" s="18">
        <v>305.32</v>
      </c>
      <c r="W67" s="13">
        <v>58.437570072843037</v>
      </c>
      <c r="X67" s="13">
        <f>IFERROR(((W67*1000000)/Table2[[#This Row],[Number of Service Connections]])/365,"")</f>
        <v>16.015097699951916</v>
      </c>
      <c r="Y67" s="18">
        <v>23026.880000000001</v>
      </c>
      <c r="Z67" s="18">
        <v>43642.6</v>
      </c>
      <c r="AA67" s="13" t="s">
        <v>22</v>
      </c>
      <c r="AB67" s="16">
        <v>0.17578602595010664</v>
      </c>
      <c r="AC67" s="16">
        <v>1.4429088145441631E-2</v>
      </c>
      <c r="AD67" s="18">
        <v>66669.48</v>
      </c>
      <c r="AE67" s="20">
        <f t="shared" si="1"/>
        <v>40.911999627285468</v>
      </c>
      <c r="AF67" s="13">
        <v>1.7384651588699249</v>
      </c>
      <c r="AG67" s="13">
        <f>(Table2[[#This Row],[Real Losses (million gallons/ year)]]*1000000)/Table2[[#This Row],[Number of Service Connections]]/365</f>
        <v>39.173534468415546</v>
      </c>
      <c r="AH67" s="13">
        <f>(Table2[[#This Row],[Real Losses (million gallons/ year)]]*1000000)/Table2[[#This Row],[Length of Mains (miles)]]/365</f>
        <v>2662.4005661813708</v>
      </c>
      <c r="AI67" s="18">
        <v>6.6689486846053816</v>
      </c>
      <c r="AJ67" s="18">
        <v>2.3033790137041112</v>
      </c>
      <c r="AK67" s="18">
        <v>4.3655696709012703</v>
      </c>
      <c r="AL67" s="13">
        <v>42.543859649122815</v>
      </c>
      <c r="AM67" s="13">
        <v>142.94050578947383</v>
      </c>
      <c r="AN67" s="13">
        <v>2.4460378077202218</v>
      </c>
      <c r="AO67" s="14" t="s">
        <v>23</v>
      </c>
      <c r="AP67" s="14" t="s">
        <v>24</v>
      </c>
      <c r="AQ67" s="14" t="s">
        <v>45</v>
      </c>
    </row>
    <row r="68" spans="1:43" ht="22.5" x14ac:dyDescent="0.2">
      <c r="A68" s="13" t="s">
        <v>133</v>
      </c>
      <c r="B68" s="13" t="s">
        <v>134</v>
      </c>
      <c r="C68" s="13" t="s">
        <v>836</v>
      </c>
      <c r="D68" s="13">
        <v>1566.9570000000001</v>
      </c>
      <c r="E68" s="13">
        <v>0</v>
      </c>
      <c r="F68" s="13">
        <v>0</v>
      </c>
      <c r="G68" s="13">
        <v>1584.3852376137513</v>
      </c>
      <c r="H68" s="13">
        <v>1277.925</v>
      </c>
      <c r="J68" s="13">
        <v>15.955</v>
      </c>
      <c r="K68" s="13">
        <v>19.804815470171892</v>
      </c>
      <c r="L68" s="13">
        <v>1313.6848154701718</v>
      </c>
      <c r="M68" s="13">
        <v>270.70042214357954</v>
      </c>
      <c r="N68" s="13">
        <v>75.254722962455403</v>
      </c>
      <c r="O68" s="13">
        <v>195.44569918112416</v>
      </c>
      <c r="P68" s="13">
        <v>306.46023761375142</v>
      </c>
      <c r="Q68" s="13">
        <v>218.21</v>
      </c>
      <c r="R68" s="13">
        <v>15251</v>
      </c>
      <c r="S68" s="13">
        <v>60.2</v>
      </c>
      <c r="T68" s="18">
        <v>2233774.4900000002</v>
      </c>
      <c r="U68" s="18">
        <v>7.52</v>
      </c>
      <c r="V68" s="18">
        <v>248.72</v>
      </c>
      <c r="W68" s="13">
        <v>76.206013715300017</v>
      </c>
      <c r="X68" s="13">
        <f>IFERROR(((W68*1000000)/Table2[[#This Row],[Number of Service Connections]])/365,"")</f>
        <v>13.689830123926304</v>
      </c>
      <c r="Y68" s="18">
        <v>565915.52</v>
      </c>
      <c r="Z68" s="18">
        <v>48611.25</v>
      </c>
      <c r="AA68" s="13" t="s">
        <v>22</v>
      </c>
      <c r="AB68" s="16">
        <v>0.19342533011435553</v>
      </c>
      <c r="AC68" s="16">
        <v>0.27908858081808197</v>
      </c>
      <c r="AD68" s="18">
        <v>614526.77</v>
      </c>
      <c r="AE68" s="20">
        <f t="shared" si="1"/>
        <v>48.629269698655207</v>
      </c>
      <c r="AF68" s="13">
        <v>13.518937983398422</v>
      </c>
      <c r="AG68" s="13">
        <f>(Table2[[#This Row],[Real Losses (million gallons/ year)]]*1000000)/Table2[[#This Row],[Number of Service Connections]]/365</f>
        <v>35.110331715256784</v>
      </c>
      <c r="AH68" s="13">
        <f>(Table2[[#This Row],[Real Losses (million gallons/ year)]]*1000000)/Table2[[#This Row],[Length of Mains (miles)]]/365</f>
        <v>2453.9098528453383</v>
      </c>
      <c r="AI68" s="18">
        <v>40.294195134745266</v>
      </c>
      <c r="AJ68" s="18">
        <v>37.106781194675762</v>
      </c>
      <c r="AK68" s="18">
        <v>3.1874139400695038</v>
      </c>
      <c r="AL68" s="13">
        <v>71.142927794263102</v>
      </c>
      <c r="AM68" s="13">
        <v>195.44569918112416</v>
      </c>
      <c r="AN68" s="13">
        <v>2.564701782083691</v>
      </c>
      <c r="AO68" s="14" t="s">
        <v>23</v>
      </c>
      <c r="AP68" s="14" t="s">
        <v>24</v>
      </c>
      <c r="AQ68" s="14" t="s">
        <v>45</v>
      </c>
    </row>
    <row r="69" spans="1:43" x14ac:dyDescent="0.2">
      <c r="A69" s="13" t="s">
        <v>135</v>
      </c>
      <c r="B69" s="13" t="s">
        <v>136</v>
      </c>
      <c r="C69" s="13" t="s">
        <v>837</v>
      </c>
      <c r="D69" s="13">
        <v>168.821</v>
      </c>
      <c r="E69" s="13">
        <v>0</v>
      </c>
      <c r="F69" s="13">
        <v>0</v>
      </c>
      <c r="G69" s="13">
        <v>168.821</v>
      </c>
      <c r="H69" s="13">
        <v>138.374</v>
      </c>
      <c r="I69" s="13">
        <v>0</v>
      </c>
      <c r="J69" s="13">
        <v>2.5819999999999999</v>
      </c>
      <c r="K69" s="13">
        <v>2.1102625000000002</v>
      </c>
      <c r="L69" s="13">
        <v>143.06626249999999</v>
      </c>
      <c r="M69" s="13">
        <v>25.754737500000005</v>
      </c>
      <c r="N69" s="13">
        <v>8.1867243421052613</v>
      </c>
      <c r="O69" s="13">
        <v>17.568013157894743</v>
      </c>
      <c r="P69" s="13">
        <v>30.447000000000006</v>
      </c>
      <c r="Q69" s="13">
        <v>28.19564394</v>
      </c>
      <c r="R69" s="13">
        <v>1352</v>
      </c>
      <c r="S69" s="13">
        <v>61.71</v>
      </c>
      <c r="T69" s="18">
        <v>1592269</v>
      </c>
      <c r="U69" s="18">
        <v>7.87</v>
      </c>
      <c r="V69" s="18">
        <v>818.38</v>
      </c>
      <c r="W69" s="13" t="s">
        <v>28</v>
      </c>
      <c r="X69" s="13" t="str">
        <f>IFERROR(((W69*1000000)/Table2[[#This Row],[Number of Service Connections]])/365,"")</f>
        <v/>
      </c>
      <c r="Y69" s="18">
        <v>64460.51</v>
      </c>
      <c r="Z69" s="18">
        <v>14377.31</v>
      </c>
      <c r="AA69" s="13" t="s">
        <v>22</v>
      </c>
      <c r="AB69" s="16">
        <v>0.18035078574347979</v>
      </c>
      <c r="AC69" s="16">
        <v>5.1924561557005117E-2</v>
      </c>
      <c r="AD69" s="18">
        <v>78837.820000000007</v>
      </c>
      <c r="AE69" s="20">
        <f t="shared" si="1"/>
        <v>52.190033030720599</v>
      </c>
      <c r="AF69" s="13">
        <v>16.589779407686759</v>
      </c>
      <c r="AG69" s="13">
        <f>(Table2[[#This Row],[Real Losses (million gallons/ year)]]*1000000)/Table2[[#This Row],[Number of Service Connections]]/365</f>
        <v>35.600253623033844</v>
      </c>
      <c r="AH69" s="13">
        <f>(Table2[[#This Row],[Real Losses (million gallons/ year)]]*1000000)/Table2[[#This Row],[Length of Mains (miles)]]/365</f>
        <v>1707.0559906617177</v>
      </c>
      <c r="AI69" s="18">
        <v>58.311997041420121</v>
      </c>
      <c r="AJ69" s="18">
        <v>47.677892011834317</v>
      </c>
      <c r="AK69" s="18">
        <v>10.634105029585799</v>
      </c>
      <c r="AL69" s="13">
        <v>49.303921568627452</v>
      </c>
      <c r="AM69" s="13">
        <v>17.568013157894743</v>
      </c>
      <c r="AO69" s="14" t="s">
        <v>23</v>
      </c>
      <c r="AP69" s="14" t="s">
        <v>55</v>
      </c>
      <c r="AQ69" s="14" t="s">
        <v>24</v>
      </c>
    </row>
    <row r="70" spans="1:43" x14ac:dyDescent="0.2">
      <c r="A70" s="13" t="s">
        <v>137</v>
      </c>
      <c r="B70" s="13" t="s">
        <v>138</v>
      </c>
      <c r="C70" s="13" t="s">
        <v>838</v>
      </c>
      <c r="D70" s="13">
        <v>819.74699999999996</v>
      </c>
      <c r="E70" s="13">
        <v>0</v>
      </c>
      <c r="F70" s="13">
        <v>235.339</v>
      </c>
      <c r="G70" s="13">
        <v>587.88591625615754</v>
      </c>
      <c r="H70" s="13">
        <v>453.38200000000001</v>
      </c>
      <c r="I70" s="13">
        <v>1</v>
      </c>
      <c r="J70" s="13">
        <v>0.5</v>
      </c>
      <c r="K70" s="13">
        <v>7.3485739532019698</v>
      </c>
      <c r="L70" s="13">
        <v>462.230573953202</v>
      </c>
      <c r="M70" s="13">
        <v>125.65534230295555</v>
      </c>
      <c r="N70" s="13">
        <v>26.491696106429874</v>
      </c>
      <c r="O70" s="13">
        <v>99.163646196525676</v>
      </c>
      <c r="P70" s="13">
        <v>133.50391625615751</v>
      </c>
      <c r="Q70" s="13">
        <v>110.22</v>
      </c>
      <c r="R70" s="13">
        <v>6039</v>
      </c>
      <c r="S70" s="13">
        <v>86</v>
      </c>
      <c r="T70" s="18">
        <v>1936719</v>
      </c>
      <c r="U70" s="18">
        <v>2.78</v>
      </c>
      <c r="V70" s="18">
        <v>272.51</v>
      </c>
      <c r="W70" s="13">
        <v>47.152180878000003</v>
      </c>
      <c r="X70" s="13">
        <f>IFERROR(((W70*1000000)/Table2[[#This Row],[Number of Service Connections]])/365,"")</f>
        <v>21.391630601092899</v>
      </c>
      <c r="Y70" s="18">
        <v>73646.92</v>
      </c>
      <c r="Z70" s="18">
        <v>27023.09</v>
      </c>
      <c r="AA70" s="13" t="s">
        <v>22</v>
      </c>
      <c r="AB70" s="16">
        <v>0.22709153691987119</v>
      </c>
      <c r="AC70" s="16">
        <v>5.3084012336780576E-2</v>
      </c>
      <c r="AD70" s="18">
        <v>100670.01</v>
      </c>
      <c r="AE70" s="20">
        <f t="shared" si="1"/>
        <v>57.006327502718889</v>
      </c>
      <c r="AF70" s="13">
        <v>12.018544350502498</v>
      </c>
      <c r="AG70" s="13">
        <f>(Table2[[#This Row],[Real Losses (million gallons/ year)]]*1000000)/Table2[[#This Row],[Number of Service Connections]]/365</f>
        <v>44.987783152216387</v>
      </c>
      <c r="AH70" s="13">
        <f>(Table2[[#This Row],[Real Losses (million gallons/ year)]]*1000000)/Table2[[#This Row],[Length of Mains (miles)]]/365</f>
        <v>2464.8994960645505</v>
      </c>
      <c r="AI70" s="18">
        <v>16.669980129160457</v>
      </c>
      <c r="AJ70" s="18">
        <v>12.195217751283325</v>
      </c>
      <c r="AK70" s="18">
        <v>4.4747623778771324</v>
      </c>
      <c r="AL70" s="13">
        <v>39.339206014285033</v>
      </c>
      <c r="AM70" s="13">
        <v>99.163646196525676</v>
      </c>
      <c r="AN70" s="13">
        <v>2.103055348661357</v>
      </c>
      <c r="AO70" s="14" t="s">
        <v>23</v>
      </c>
      <c r="AP70" s="14" t="s">
        <v>31</v>
      </c>
      <c r="AQ70" s="14" t="s">
        <v>55</v>
      </c>
    </row>
    <row r="71" spans="1:43" x14ac:dyDescent="0.2">
      <c r="A71" s="13" t="s">
        <v>139</v>
      </c>
      <c r="B71" s="13" t="s">
        <v>1259</v>
      </c>
      <c r="C71" s="13" t="s">
        <v>839</v>
      </c>
      <c r="D71" s="13">
        <v>415.16399999999999</v>
      </c>
      <c r="E71" s="13">
        <v>0</v>
      </c>
      <c r="F71" s="13">
        <v>1.19</v>
      </c>
      <c r="G71" s="13">
        <v>413.97399999999999</v>
      </c>
      <c r="H71" s="13">
        <v>84.793999999999997</v>
      </c>
      <c r="I71" s="13">
        <v>3.3039999999999998</v>
      </c>
      <c r="J71" s="13">
        <v>4.18</v>
      </c>
      <c r="K71" s="13">
        <v>5.1746750000000006</v>
      </c>
      <c r="L71" s="13">
        <v>97.452674999999999</v>
      </c>
      <c r="M71" s="13">
        <v>316.52132499999999</v>
      </c>
      <c r="N71" s="13">
        <v>5.9297621052631628</v>
      </c>
      <c r="O71" s="13">
        <v>310.59156289473685</v>
      </c>
      <c r="P71" s="13">
        <v>325.87599999999998</v>
      </c>
      <c r="Q71" s="13">
        <v>58.5</v>
      </c>
      <c r="R71" s="13">
        <v>1758</v>
      </c>
      <c r="S71" s="13">
        <v>72</v>
      </c>
      <c r="T71" s="18">
        <v>713183</v>
      </c>
      <c r="U71" s="18">
        <v>14.11</v>
      </c>
      <c r="V71" s="18">
        <v>323.27999999999997</v>
      </c>
      <c r="W71" s="13">
        <v>15.247261799999999</v>
      </c>
      <c r="X71" s="13">
        <f>IFERROR(((W71*1000000)/Table2[[#This Row],[Number of Service Connections]])/365,"")</f>
        <v>23.76184300341297</v>
      </c>
      <c r="Y71" s="18">
        <v>83668.94</v>
      </c>
      <c r="Z71" s="18">
        <v>100408.04</v>
      </c>
      <c r="AA71" s="13" t="s">
        <v>22</v>
      </c>
      <c r="AB71" s="16">
        <v>0.78718953364220956</v>
      </c>
      <c r="AC71" s="16">
        <v>0.26234663907001954</v>
      </c>
      <c r="AD71" s="18">
        <v>184076.97999999998</v>
      </c>
      <c r="AE71" s="20">
        <f t="shared" si="1"/>
        <v>493.27742453285958</v>
      </c>
      <c r="AF71" s="13">
        <v>9.241139690593549</v>
      </c>
      <c r="AG71" s="13">
        <f>(Table2[[#This Row],[Real Losses (million gallons/ year)]]*1000000)/Table2[[#This Row],[Number of Service Connections]]/365</f>
        <v>484.03628484226601</v>
      </c>
      <c r="AH71" s="13">
        <f>(Table2[[#This Row],[Real Losses (million gallons/ year)]]*1000000)/Table2[[#This Row],[Length of Mains (miles)]]/365</f>
        <v>14545.910918849635</v>
      </c>
      <c r="AI71" s="18">
        <v>104.70817974971558</v>
      </c>
      <c r="AJ71" s="18">
        <v>47.593253697383389</v>
      </c>
      <c r="AK71" s="18">
        <v>57.114926052332194</v>
      </c>
      <c r="AL71" s="13">
        <v>72.834715802317021</v>
      </c>
      <c r="AM71" s="13">
        <v>310.59156289473685</v>
      </c>
      <c r="AN71" s="13">
        <v>20.370317435930488</v>
      </c>
      <c r="AO71" s="14" t="s">
        <v>55</v>
      </c>
      <c r="AP71" s="14" t="s">
        <v>31</v>
      </c>
      <c r="AQ71" s="14" t="s">
        <v>23</v>
      </c>
    </row>
    <row r="72" spans="1:43" x14ac:dyDescent="0.2">
      <c r="A72" s="13" t="s">
        <v>141</v>
      </c>
      <c r="B72" s="13" t="s">
        <v>142</v>
      </c>
      <c r="C72" s="13" t="s">
        <v>841</v>
      </c>
      <c r="D72" s="13">
        <v>59.131</v>
      </c>
      <c r="E72" s="13">
        <v>0</v>
      </c>
      <c r="F72" s="13">
        <v>0</v>
      </c>
      <c r="G72" s="13">
        <v>59.131</v>
      </c>
      <c r="H72" s="13">
        <v>30.696999999999999</v>
      </c>
      <c r="I72" s="13">
        <v>0</v>
      </c>
      <c r="J72" s="13">
        <v>1.17</v>
      </c>
      <c r="K72" s="13">
        <v>0.7391375</v>
      </c>
      <c r="L72" s="13">
        <v>32.606137499999996</v>
      </c>
      <c r="M72" s="13">
        <v>26.524862500000005</v>
      </c>
      <c r="N72" s="13">
        <v>1.9017805263157896</v>
      </c>
      <c r="O72" s="13">
        <v>24.623081973684215</v>
      </c>
      <c r="P72" s="13">
        <v>28.434000000000005</v>
      </c>
      <c r="Q72" s="13">
        <v>17.8</v>
      </c>
      <c r="R72" s="13">
        <v>700</v>
      </c>
      <c r="S72" s="13">
        <v>48.6</v>
      </c>
      <c r="T72" s="18">
        <v>525050</v>
      </c>
      <c r="U72" s="18">
        <v>14.22</v>
      </c>
      <c r="V72" s="18">
        <v>1105.3699999999999</v>
      </c>
      <c r="W72" s="13" t="s">
        <v>28</v>
      </c>
      <c r="X72" s="13" t="str">
        <f>IFERROR(((W72*1000000)/Table2[[#This Row],[Number of Service Connections]])/365,"")</f>
        <v/>
      </c>
      <c r="Y72" s="18">
        <v>27043.32</v>
      </c>
      <c r="Z72" s="18">
        <v>27217.62</v>
      </c>
      <c r="AA72" s="13" t="s">
        <v>22</v>
      </c>
      <c r="AB72" s="16">
        <v>0.48086452114795969</v>
      </c>
      <c r="AC72" s="16">
        <v>0.10736356256325463</v>
      </c>
      <c r="AD72" s="18">
        <v>54260.94</v>
      </c>
      <c r="AE72" s="20">
        <f t="shared" si="1"/>
        <v>103.81550880626226</v>
      </c>
      <c r="AF72" s="13">
        <v>7.4433680090637555</v>
      </c>
      <c r="AG72" s="13">
        <f>(Table2[[#This Row],[Real Losses (million gallons/ year)]]*1000000)/Table2[[#This Row],[Number of Service Connections]]/365</f>
        <v>96.372140797198497</v>
      </c>
      <c r="AH72" s="13">
        <f>(Table2[[#This Row],[Real Losses (million gallons/ year)]]*1000000)/Table2[[#This Row],[Length of Mains (miles)]]/365</f>
        <v>3789.9156493280307</v>
      </c>
      <c r="AI72" s="18">
        <v>77.515628571428564</v>
      </c>
      <c r="AJ72" s="18">
        <v>38.633314285714285</v>
      </c>
      <c r="AK72" s="18">
        <v>38.882314285714287</v>
      </c>
      <c r="AL72" s="13">
        <v>42.558823529411761</v>
      </c>
      <c r="AM72" s="13">
        <v>24.623081973684215</v>
      </c>
      <c r="AO72" s="14" t="s">
        <v>23</v>
      </c>
      <c r="AP72" s="14" t="s">
        <v>25</v>
      </c>
      <c r="AQ72" s="14" t="s">
        <v>24</v>
      </c>
    </row>
    <row r="73" spans="1:43" x14ac:dyDescent="0.2">
      <c r="A73" s="13" t="s">
        <v>143</v>
      </c>
      <c r="B73" s="13" t="s">
        <v>1260</v>
      </c>
      <c r="C73" s="13" t="s">
        <v>842</v>
      </c>
      <c r="D73" s="13">
        <v>229.4</v>
      </c>
      <c r="E73" s="13">
        <v>0</v>
      </c>
      <c r="F73" s="13">
        <v>0</v>
      </c>
      <c r="G73" s="13">
        <v>226.67984189723322</v>
      </c>
      <c r="H73" s="13">
        <v>166.28399999999999</v>
      </c>
      <c r="I73" s="13">
        <v>0</v>
      </c>
      <c r="J73" s="13">
        <v>0</v>
      </c>
      <c r="K73" s="13">
        <v>2.8334980237154155</v>
      </c>
      <c r="L73" s="13">
        <v>169.1174980237154</v>
      </c>
      <c r="M73" s="13">
        <v>57.562343873517818</v>
      </c>
      <c r="N73" s="13">
        <v>9.7341990784273094</v>
      </c>
      <c r="O73" s="13">
        <v>47.828144795090509</v>
      </c>
      <c r="P73" s="13">
        <v>60.395841897233232</v>
      </c>
      <c r="Q73" s="13">
        <v>38.65</v>
      </c>
      <c r="R73" s="13">
        <v>2528</v>
      </c>
      <c r="S73" s="13">
        <v>56</v>
      </c>
      <c r="T73" s="18">
        <v>6508451.8799999999</v>
      </c>
      <c r="U73" s="18">
        <v>4.8499999999999996</v>
      </c>
      <c r="V73" s="18">
        <v>353.43</v>
      </c>
      <c r="W73" s="13">
        <v>12.024780459999999</v>
      </c>
      <c r="X73" s="13">
        <f>IFERROR(((W73*1000000)/Table2[[#This Row],[Number of Service Connections]])/365,"")</f>
        <v>13.031884493670884</v>
      </c>
      <c r="Y73" s="18">
        <v>47210.87</v>
      </c>
      <c r="Z73" s="18">
        <v>16903.900000000001</v>
      </c>
      <c r="AA73" s="13" t="s">
        <v>22</v>
      </c>
      <c r="AB73" s="16">
        <v>0.26643675675675688</v>
      </c>
      <c r="AC73" s="16">
        <v>1.0004869230411061E-2</v>
      </c>
      <c r="AD73" s="18">
        <v>64114.770000000004</v>
      </c>
      <c r="AE73" s="20">
        <f t="shared" si="1"/>
        <v>62.383327416245251</v>
      </c>
      <c r="AF73" s="13">
        <v>10.549461460060808</v>
      </c>
      <c r="AG73" s="13">
        <f>(Table2[[#This Row],[Real Losses (million gallons/ year)]]*1000000)/Table2[[#This Row],[Number of Service Connections]]/365</f>
        <v>51.833865956184447</v>
      </c>
      <c r="AH73" s="13">
        <f>(Table2[[#This Row],[Real Losses (million gallons/ year)]]*1000000)/Table2[[#This Row],[Length of Mains (miles)]]/365</f>
        <v>3390.3237551677689</v>
      </c>
      <c r="AI73" s="18">
        <v>25.361855221518987</v>
      </c>
      <c r="AJ73" s="18">
        <v>18.675185917721517</v>
      </c>
      <c r="AK73" s="18">
        <v>6.6866693037974683</v>
      </c>
      <c r="AL73" s="13">
        <v>47.589547650417209</v>
      </c>
      <c r="AM73" s="13">
        <v>47.828144795090509</v>
      </c>
      <c r="AN73" s="13">
        <v>3.9774651149922544</v>
      </c>
      <c r="AO73" s="14" t="s">
        <v>23</v>
      </c>
      <c r="AP73" s="14" t="s">
        <v>25</v>
      </c>
      <c r="AQ73" s="14" t="s">
        <v>24</v>
      </c>
    </row>
    <row r="74" spans="1:43" x14ac:dyDescent="0.2">
      <c r="A74" s="13" t="s">
        <v>144</v>
      </c>
      <c r="B74" s="13" t="s">
        <v>1261</v>
      </c>
      <c r="C74" s="13" t="s">
        <v>843</v>
      </c>
      <c r="D74" s="13">
        <v>0</v>
      </c>
      <c r="E74" s="13">
        <v>350.56142</v>
      </c>
      <c r="F74" s="13">
        <v>0</v>
      </c>
      <c r="G74" s="13">
        <v>350.56142</v>
      </c>
      <c r="H74" s="13">
        <v>279.76729999999998</v>
      </c>
      <c r="I74" s="13">
        <v>0</v>
      </c>
      <c r="J74" s="13">
        <v>0</v>
      </c>
      <c r="K74" s="13">
        <v>4.3820177500000002</v>
      </c>
      <c r="L74" s="13">
        <v>284.14931774999997</v>
      </c>
      <c r="M74" s="13">
        <v>66.412102250000032</v>
      </c>
      <c r="N74" s="13">
        <v>16.300416536842107</v>
      </c>
      <c r="O74" s="13">
        <v>50.111685713157925</v>
      </c>
      <c r="P74" s="13">
        <v>70.794120000000035</v>
      </c>
      <c r="Q74" s="13">
        <v>92</v>
      </c>
      <c r="R74" s="13">
        <v>5238</v>
      </c>
      <c r="S74" s="13">
        <v>70</v>
      </c>
      <c r="T74" s="18">
        <v>2867184.17</v>
      </c>
      <c r="U74" s="18">
        <v>9.77</v>
      </c>
      <c r="V74" s="18">
        <v>2780.8</v>
      </c>
      <c r="W74" s="13">
        <v>34.69238810227273</v>
      </c>
      <c r="X74" s="13">
        <f>IFERROR(((W74*1000000)/Table2[[#This Row],[Number of Service Connections]])/365,"")</f>
        <v>18.145788208545941</v>
      </c>
      <c r="Y74" s="18">
        <v>159255.07</v>
      </c>
      <c r="Z74" s="18">
        <v>139350.51999999999</v>
      </c>
      <c r="AA74" s="13" t="s">
        <v>22</v>
      </c>
      <c r="AB74" s="16">
        <v>0.20194498299327984</v>
      </c>
      <c r="AC74" s="16">
        <v>0.10839593190079776</v>
      </c>
      <c r="AD74" s="18">
        <v>298605.58999999997</v>
      </c>
      <c r="AE74" s="20">
        <f t="shared" si="1"/>
        <v>34.736724908074308</v>
      </c>
      <c r="AF74" s="13">
        <v>8.5259021465068798</v>
      </c>
      <c r="AG74" s="13">
        <f>(Table2[[#This Row],[Real Losses (million gallons/ year)]]*1000000)/Table2[[#This Row],[Number of Service Connections]]/365</f>
        <v>26.210822761567432</v>
      </c>
      <c r="AH74" s="13">
        <f>(Table2[[#This Row],[Real Losses (million gallons/ year)]]*1000000)/Table2[[#This Row],[Length of Mains (miles)]]/365</f>
        <v>1492.3074959248936</v>
      </c>
      <c r="AI74" s="18">
        <v>57.007558228331426</v>
      </c>
      <c r="AJ74" s="18">
        <v>30.403793432607866</v>
      </c>
      <c r="AK74" s="18">
        <v>26.60376479572356</v>
      </c>
      <c r="AL74" s="13">
        <v>39.24444444444444</v>
      </c>
      <c r="AM74" s="13">
        <v>50.111685713157925</v>
      </c>
      <c r="AN74" s="13">
        <v>1.444457659283336</v>
      </c>
      <c r="AO74" s="14" t="s">
        <v>36</v>
      </c>
      <c r="AP74" s="14" t="s">
        <v>25</v>
      </c>
      <c r="AQ74" s="14" t="s">
        <v>24</v>
      </c>
    </row>
    <row r="75" spans="1:43" x14ac:dyDescent="0.2">
      <c r="A75" s="13" t="s">
        <v>741</v>
      </c>
      <c r="B75" s="13" t="s">
        <v>145</v>
      </c>
      <c r="C75" s="13" t="s">
        <v>844</v>
      </c>
      <c r="D75" s="13">
        <v>487.24400000000003</v>
      </c>
      <c r="E75" s="13">
        <v>0</v>
      </c>
      <c r="F75" s="13">
        <v>0</v>
      </c>
      <c r="G75" s="13">
        <v>484.60500000000002</v>
      </c>
      <c r="H75" s="13">
        <v>392.18380000000002</v>
      </c>
      <c r="I75" s="13">
        <v>0.221</v>
      </c>
      <c r="J75" s="13">
        <v>17.586822999999999</v>
      </c>
      <c r="K75" s="13">
        <v>21.059000000000001</v>
      </c>
      <c r="L75" s="13">
        <v>431.05062300000003</v>
      </c>
      <c r="M75" s="13">
        <v>53.554376999999988</v>
      </c>
      <c r="N75" s="13">
        <v>14.865290237113392</v>
      </c>
      <c r="O75" s="13">
        <v>38.689086762886596</v>
      </c>
      <c r="P75" s="13">
        <v>92.200199999999981</v>
      </c>
      <c r="Q75" s="13">
        <v>75.83</v>
      </c>
      <c r="R75" s="13">
        <v>3735</v>
      </c>
      <c r="S75" s="13">
        <v>65.8</v>
      </c>
      <c r="T75" s="18">
        <v>2306851</v>
      </c>
      <c r="U75" s="18">
        <v>5.88</v>
      </c>
      <c r="V75" s="18">
        <v>4730</v>
      </c>
      <c r="W75" s="13">
        <v>31.182805295043181</v>
      </c>
      <c r="X75" s="13">
        <f>IFERROR(((W75*1000000)/Table2[[#This Row],[Number of Service Connections]])/365,"")</f>
        <v>22.873452014482172</v>
      </c>
      <c r="Y75" s="18">
        <v>87407.91</v>
      </c>
      <c r="Z75" s="18">
        <v>182999.38</v>
      </c>
      <c r="AA75" s="13" t="s">
        <v>22</v>
      </c>
      <c r="AB75" s="16">
        <v>0.19025845791933635</v>
      </c>
      <c r="AC75" s="16">
        <v>0.19645916869909688</v>
      </c>
      <c r="AD75" s="18">
        <v>270407.29000000004</v>
      </c>
      <c r="AE75" s="20">
        <f t="shared" si="1"/>
        <v>39.283619959289204</v>
      </c>
      <c r="AF75" s="13">
        <v>10.904102427693159</v>
      </c>
      <c r="AG75" s="13">
        <f>(Table2[[#This Row],[Real Losses (million gallons/ year)]]*1000000)/Table2[[#This Row],[Number of Service Connections]]/365</f>
        <v>28.379517531596044</v>
      </c>
      <c r="AH75" s="13">
        <f>(Table2[[#This Row],[Real Losses (million gallons/ year)]]*1000000)/Table2[[#This Row],[Length of Mains (miles)]]/365</f>
        <v>1397.8306472439831</v>
      </c>
      <c r="AI75" s="18">
        <v>72.398203480589018</v>
      </c>
      <c r="AJ75" s="18">
        <v>23.402385542168673</v>
      </c>
      <c r="AK75" s="18">
        <v>48.995817938420345</v>
      </c>
      <c r="AL75" s="13">
        <v>78.672817311802802</v>
      </c>
      <c r="AM75" s="13">
        <v>38.689086762886596</v>
      </c>
      <c r="AN75" s="13">
        <v>1.240718607476814</v>
      </c>
      <c r="AO75" s="14" t="s">
        <v>24</v>
      </c>
      <c r="AP75" s="14" t="s">
        <v>23</v>
      </c>
      <c r="AQ75" s="14" t="s">
        <v>25</v>
      </c>
    </row>
    <row r="76" spans="1:43" ht="22.5" x14ac:dyDescent="0.2">
      <c r="A76" s="13" t="s">
        <v>146</v>
      </c>
      <c r="B76" s="13" t="s">
        <v>147</v>
      </c>
      <c r="C76" s="13" t="s">
        <v>845</v>
      </c>
      <c r="D76" s="13">
        <v>257.57</v>
      </c>
      <c r="G76" s="13">
        <v>257.57</v>
      </c>
      <c r="H76" s="13">
        <v>168.221</v>
      </c>
      <c r="I76" s="13">
        <v>0.22500000000000001</v>
      </c>
      <c r="J76" s="13">
        <v>21.867000000000001</v>
      </c>
      <c r="K76" s="13">
        <v>3.2909999999999999</v>
      </c>
      <c r="L76" s="13">
        <v>193.60399999999998</v>
      </c>
      <c r="M76" s="13">
        <v>63.966000000000008</v>
      </c>
      <c r="N76" s="13">
        <v>14.279151296791429</v>
      </c>
      <c r="O76" s="13">
        <v>49.686848703208582</v>
      </c>
      <c r="P76" s="13">
        <v>89.124000000000009</v>
      </c>
      <c r="Q76" s="13">
        <v>40</v>
      </c>
      <c r="R76" s="13">
        <v>2700</v>
      </c>
      <c r="S76" s="13">
        <v>52</v>
      </c>
      <c r="T76" s="18">
        <v>1966500</v>
      </c>
      <c r="U76" s="18">
        <v>19</v>
      </c>
      <c r="V76" s="18">
        <v>167.8</v>
      </c>
      <c r="W76" s="13">
        <v>14.705876545454544</v>
      </c>
      <c r="X76" s="13">
        <f>IFERROR(((W76*1000000)/Table2[[#This Row],[Number of Service Connections]])/365,"")</f>
        <v>14.922249158249157</v>
      </c>
      <c r="Y76" s="18">
        <v>271246.86</v>
      </c>
      <c r="Z76" s="18">
        <v>8337.4500000000007</v>
      </c>
      <c r="AA76" s="13" t="s">
        <v>22</v>
      </c>
      <c r="AB76" s="16">
        <v>0.34601855806188614</v>
      </c>
      <c r="AC76" s="16">
        <v>0.14432027658971311</v>
      </c>
      <c r="AD76" s="18">
        <v>279584.31</v>
      </c>
      <c r="AE76" s="20">
        <f t="shared" si="1"/>
        <v>64.907153729071553</v>
      </c>
      <c r="AF76" s="13">
        <v>14.489245354430675</v>
      </c>
      <c r="AG76" s="13">
        <f>(Table2[[#This Row],[Real Losses (million gallons/ year)]]*1000000)/Table2[[#This Row],[Number of Service Connections]]/365</f>
        <v>50.417908374640874</v>
      </c>
      <c r="AH76" s="13">
        <f>(Table2[[#This Row],[Real Losses (million gallons/ year)]]*1000000)/Table2[[#This Row],[Length of Mains (miles)]]/365</f>
        <v>3403.2088152882593</v>
      </c>
      <c r="AI76" s="18">
        <v>103.54974444444444</v>
      </c>
      <c r="AJ76" s="18">
        <v>100.4618</v>
      </c>
      <c r="AK76" s="18">
        <v>3.0879444444444446</v>
      </c>
      <c r="AL76" s="13">
        <v>65.850877192982438</v>
      </c>
      <c r="AM76" s="13">
        <v>49.686848703208582</v>
      </c>
      <c r="AN76" s="13">
        <v>3.3787070461003119</v>
      </c>
      <c r="AO76" s="14" t="s">
        <v>23</v>
      </c>
      <c r="AP76" s="14" t="s">
        <v>45</v>
      </c>
      <c r="AQ76" s="14" t="s">
        <v>25</v>
      </c>
    </row>
    <row r="77" spans="1:43" x14ac:dyDescent="0.2">
      <c r="A77" s="13" t="s">
        <v>148</v>
      </c>
      <c r="B77" s="13" t="s">
        <v>1264</v>
      </c>
      <c r="C77" s="13" t="s">
        <v>847</v>
      </c>
      <c r="D77" s="13">
        <v>88.736000000000004</v>
      </c>
      <c r="E77" s="13">
        <v>0</v>
      </c>
      <c r="F77" s="13">
        <v>0</v>
      </c>
      <c r="G77" s="13">
        <v>88.736000000000004</v>
      </c>
      <c r="H77" s="13">
        <v>49.664000000000001</v>
      </c>
      <c r="I77" s="13">
        <v>0.06</v>
      </c>
      <c r="J77" s="13">
        <v>0.98399999999999999</v>
      </c>
      <c r="K77" s="13">
        <v>1.1092000000000002</v>
      </c>
      <c r="L77" s="13">
        <v>51.817200000000007</v>
      </c>
      <c r="M77" s="13">
        <v>36.918799999999997</v>
      </c>
      <c r="N77" s="13">
        <v>0.34600000000000003</v>
      </c>
      <c r="O77" s="13">
        <v>36.572800000000001</v>
      </c>
      <c r="P77" s="13">
        <v>39.012</v>
      </c>
      <c r="Q77" s="13">
        <v>13</v>
      </c>
      <c r="R77" s="13">
        <v>739</v>
      </c>
      <c r="S77" s="13">
        <v>52</v>
      </c>
      <c r="T77" s="18">
        <v>759673</v>
      </c>
      <c r="U77" s="18">
        <v>9.2200000000000006</v>
      </c>
      <c r="V77" s="18">
        <v>247.77</v>
      </c>
      <c r="W77" s="13" t="s">
        <v>28</v>
      </c>
      <c r="X77" s="13" t="str">
        <f>IFERROR(((W77*1000000)/Table2[[#This Row],[Number of Service Connections]])/365,"")</f>
        <v/>
      </c>
      <c r="Y77" s="18">
        <v>3190.12</v>
      </c>
      <c r="Z77" s="18">
        <v>9061.64</v>
      </c>
      <c r="AA77" s="13" t="s">
        <v>22</v>
      </c>
      <c r="AB77" s="16">
        <v>0.43964118283447529</v>
      </c>
      <c r="AC77" s="16">
        <v>1.6810383967838797E-2</v>
      </c>
      <c r="AD77" s="18">
        <v>12251.759999999998</v>
      </c>
      <c r="AE77" s="20">
        <f t="shared" si="1"/>
        <v>136.87063228724489</v>
      </c>
      <c r="AF77" s="13">
        <v>1.2827404674958758</v>
      </c>
      <c r="AG77" s="13">
        <f>(Table2[[#This Row],[Real Losses (million gallons/ year)]]*1000000)/Table2[[#This Row],[Number of Service Connections]]/365</f>
        <v>135.58789181974902</v>
      </c>
      <c r="AH77" s="13">
        <f>(Table2[[#This Row],[Real Losses (million gallons/ year)]]*1000000)/Table2[[#This Row],[Length of Mains (miles)]]/365</f>
        <v>7707.6501580611166</v>
      </c>
      <c r="AI77" s="18">
        <v>16.578836265223273</v>
      </c>
      <c r="AJ77" s="18">
        <v>4.3168064952638705</v>
      </c>
      <c r="AK77" s="18">
        <v>12.262029769959405</v>
      </c>
      <c r="AL77" s="13">
        <v>46.271929824561404</v>
      </c>
      <c r="AM77" s="13">
        <v>36.572800000000001</v>
      </c>
      <c r="AO77" s="14" t="s">
        <v>23</v>
      </c>
      <c r="AP77" s="14" t="s">
        <v>25</v>
      </c>
      <c r="AQ77" s="14" t="s">
        <v>55</v>
      </c>
    </row>
    <row r="78" spans="1:43" x14ac:dyDescent="0.2">
      <c r="A78" s="13" t="s">
        <v>149</v>
      </c>
      <c r="B78" s="13" t="s">
        <v>150</v>
      </c>
      <c r="C78" s="13" t="s">
        <v>848</v>
      </c>
      <c r="D78" s="13">
        <v>11.672000000000001</v>
      </c>
      <c r="E78" s="13">
        <v>0</v>
      </c>
      <c r="F78" s="13">
        <v>0</v>
      </c>
      <c r="G78" s="13">
        <v>11.672000000000001</v>
      </c>
      <c r="H78" s="13">
        <v>10.468999999999999</v>
      </c>
      <c r="I78" s="13">
        <v>0</v>
      </c>
      <c r="J78" s="13">
        <v>0</v>
      </c>
      <c r="K78" s="13">
        <v>0.1459</v>
      </c>
      <c r="L78" s="13">
        <v>10.614899999999999</v>
      </c>
      <c r="M78" s="13">
        <v>1.0571000000000019</v>
      </c>
      <c r="N78" s="13">
        <v>0.60635250000000018</v>
      </c>
      <c r="O78" s="13">
        <v>0.45074750000000174</v>
      </c>
      <c r="P78" s="13">
        <v>1.2030000000000018</v>
      </c>
      <c r="Q78" s="13">
        <v>4.33</v>
      </c>
      <c r="R78" s="13">
        <v>198</v>
      </c>
      <c r="S78" s="13">
        <v>53.9</v>
      </c>
      <c r="T78" s="18">
        <v>265010.59000000003</v>
      </c>
      <c r="U78" s="18">
        <v>6.93</v>
      </c>
      <c r="V78" s="18">
        <v>1026.67</v>
      </c>
      <c r="W78" s="13" t="s">
        <v>28</v>
      </c>
      <c r="X78" s="13" t="str">
        <f>IFERROR(((W78*1000000)/Table2[[#This Row],[Number of Service Connections]])/365,"")</f>
        <v/>
      </c>
      <c r="Y78" s="18">
        <v>4202.0200000000004</v>
      </c>
      <c r="Z78" s="18">
        <v>462.77</v>
      </c>
      <c r="AA78" s="13" t="s">
        <v>22</v>
      </c>
      <c r="AB78" s="16">
        <v>0.10306716929403718</v>
      </c>
      <c r="AC78" s="16">
        <v>1.8167511395771024E-2</v>
      </c>
      <c r="AD78" s="18">
        <v>4664.7900000000009</v>
      </c>
      <c r="AE78" s="20">
        <f t="shared" si="1"/>
        <v>14.627092846270957</v>
      </c>
      <c r="AF78" s="13">
        <v>8.3900996264009997</v>
      </c>
      <c r="AG78" s="13">
        <f>(Table2[[#This Row],[Real Losses (million gallons/ year)]]*1000000)/Table2[[#This Row],[Number of Service Connections]]/365</f>
        <v>6.2369932198699569</v>
      </c>
      <c r="AH78" s="13">
        <f>(Table2[[#This Row],[Real Losses (million gallons/ year)]]*1000000)/Table2[[#This Row],[Length of Mains (miles)]]/365</f>
        <v>285.20199943054303</v>
      </c>
      <c r="AI78" s="18">
        <v>23.559545454545454</v>
      </c>
      <c r="AJ78" s="18">
        <v>21.222323232323234</v>
      </c>
      <c r="AK78" s="18">
        <v>2.3372222222222221</v>
      </c>
      <c r="AL78" s="13">
        <v>44.588888888888889</v>
      </c>
      <c r="AM78" s="13">
        <v>0.45074750000000174</v>
      </c>
      <c r="AO78" s="14" t="s">
        <v>23</v>
      </c>
      <c r="AP78" s="14" t="s">
        <v>25</v>
      </c>
      <c r="AQ78" s="14" t="s">
        <v>24</v>
      </c>
    </row>
    <row r="79" spans="1:43" x14ac:dyDescent="0.2">
      <c r="A79" s="13" t="s">
        <v>151</v>
      </c>
      <c r="B79" s="13" t="s">
        <v>152</v>
      </c>
      <c r="C79" s="13" t="s">
        <v>849</v>
      </c>
      <c r="D79" s="13">
        <v>83.236999999999995</v>
      </c>
      <c r="E79" s="13">
        <v>0</v>
      </c>
      <c r="F79" s="13">
        <v>23.253</v>
      </c>
      <c r="G79" s="13">
        <v>59.983999999999995</v>
      </c>
      <c r="H79" s="13">
        <v>43.841000000000001</v>
      </c>
      <c r="I79" s="13">
        <v>0</v>
      </c>
      <c r="J79" s="13">
        <v>0.33300000000000002</v>
      </c>
      <c r="K79" s="13">
        <v>0.74980000000000002</v>
      </c>
      <c r="L79" s="13">
        <v>44.9238</v>
      </c>
      <c r="M79" s="13">
        <v>15.060199999999995</v>
      </c>
      <c r="N79" s="13">
        <v>0.25956249999999997</v>
      </c>
      <c r="O79" s="13">
        <v>14.800637499999995</v>
      </c>
      <c r="P79" s="13">
        <v>16.142999999999994</v>
      </c>
      <c r="Q79" s="13">
        <v>110</v>
      </c>
      <c r="R79" s="13">
        <v>845</v>
      </c>
      <c r="S79" s="13">
        <v>60</v>
      </c>
      <c r="T79" s="18">
        <v>369300</v>
      </c>
      <c r="U79" s="18">
        <v>10.38</v>
      </c>
      <c r="V79" s="18">
        <v>500.93</v>
      </c>
      <c r="W79" s="13">
        <v>15.808515000000002</v>
      </c>
      <c r="X79" s="13">
        <f>IFERROR(((W79*1000000)/Table2[[#This Row],[Number of Service Connections]])/365,"")</f>
        <v>51.25562130177515</v>
      </c>
      <c r="Y79" s="18">
        <v>2694.26</v>
      </c>
      <c r="Z79" s="18">
        <v>7414.08</v>
      </c>
      <c r="AA79" s="13" t="s">
        <v>22</v>
      </c>
      <c r="AB79" s="16">
        <v>0.26912176580421437</v>
      </c>
      <c r="AC79" s="16">
        <v>2.884037123443E-2</v>
      </c>
      <c r="AD79" s="18">
        <v>10108.34</v>
      </c>
      <c r="AE79" s="20">
        <f t="shared" si="1"/>
        <v>48.829375050660602</v>
      </c>
      <c r="AF79" s="13">
        <v>0.8415741266110075</v>
      </c>
      <c r="AG79" s="13">
        <f>(Table2[[#This Row],[Real Losses (million gallons/ year)]]*1000000)/Table2[[#This Row],[Number of Service Connections]]/365</f>
        <v>47.987800924049594</v>
      </c>
      <c r="AH79" s="13">
        <f>(Table2[[#This Row],[Real Losses (million gallons/ year)]]*1000000)/Table2[[#This Row],[Length of Mains (miles)]]/365</f>
        <v>368.63356164383544</v>
      </c>
      <c r="AI79" s="18">
        <v>11.962532544378698</v>
      </c>
      <c r="AJ79" s="18">
        <v>3.1884733727810652</v>
      </c>
      <c r="AK79" s="18">
        <v>8.7740591715976333</v>
      </c>
      <c r="AL79" s="13">
        <v>76.754901960784323</v>
      </c>
      <c r="AM79" s="13">
        <v>14.800637499999995</v>
      </c>
      <c r="AN79" s="13">
        <v>0.93624464410477481</v>
      </c>
      <c r="AO79" s="14" t="s">
        <v>23</v>
      </c>
      <c r="AP79" s="14" t="s">
        <v>33</v>
      </c>
      <c r="AQ79" s="14" t="s">
        <v>43</v>
      </c>
    </row>
    <row r="80" spans="1:43" x14ac:dyDescent="0.2">
      <c r="A80" s="13" t="s">
        <v>153</v>
      </c>
      <c r="B80" s="13" t="s">
        <v>152</v>
      </c>
      <c r="C80" s="13" t="s">
        <v>850</v>
      </c>
      <c r="D80" s="13">
        <v>188.946</v>
      </c>
      <c r="E80" s="13">
        <v>0</v>
      </c>
      <c r="F80" s="13">
        <v>0</v>
      </c>
      <c r="G80" s="13">
        <v>188.946</v>
      </c>
      <c r="H80" s="13">
        <v>108.059</v>
      </c>
      <c r="I80" s="13">
        <v>0</v>
      </c>
      <c r="J80" s="13">
        <v>0.41289999999999999</v>
      </c>
      <c r="K80" s="13">
        <v>9.6387999999999998</v>
      </c>
      <c r="L80" s="13">
        <v>118.11069999999999</v>
      </c>
      <c r="M80" s="13">
        <v>70.835300000000004</v>
      </c>
      <c r="N80" s="13">
        <v>6.4515598684210538</v>
      </c>
      <c r="O80" s="13">
        <v>64.383740131578946</v>
      </c>
      <c r="P80" s="13">
        <v>80.887</v>
      </c>
      <c r="Q80" s="13">
        <v>34</v>
      </c>
      <c r="R80" s="13">
        <v>2245</v>
      </c>
      <c r="S80" s="13">
        <v>60</v>
      </c>
      <c r="T80" s="18">
        <v>1039092</v>
      </c>
      <c r="U80" s="18">
        <v>41.58</v>
      </c>
      <c r="V80" s="18">
        <v>151.21</v>
      </c>
      <c r="W80" s="13">
        <v>11.403111000000001</v>
      </c>
      <c r="X80" s="13">
        <f>IFERROR(((W80*1000000)/Table2[[#This Row],[Number of Service Connections]])/365,"")</f>
        <v>13.915991091314032</v>
      </c>
      <c r="Y80" s="18">
        <v>268255.86</v>
      </c>
      <c r="Z80" s="18">
        <v>9735.4699999999993</v>
      </c>
      <c r="AA80" s="13" t="s">
        <v>22</v>
      </c>
      <c r="AB80" s="16">
        <v>0.42809585807585238</v>
      </c>
      <c r="AC80" s="16">
        <v>0.26899566374415684</v>
      </c>
      <c r="AD80" s="18">
        <v>277991.32999999996</v>
      </c>
      <c r="AE80" s="20">
        <f t="shared" si="1"/>
        <v>86.445129206455746</v>
      </c>
      <c r="AF80" s="13">
        <v>7.8732768324386662</v>
      </c>
      <c r="AG80" s="13">
        <f>(Table2[[#This Row],[Real Losses (million gallons/ year)]]*1000000)/Table2[[#This Row],[Number of Service Connections]]/365</f>
        <v>78.571852374017084</v>
      </c>
      <c r="AH80" s="13">
        <f>(Table2[[#This Row],[Real Losses (million gallons/ year)]]*1000000)/Table2[[#This Row],[Length of Mains (miles)]]/365</f>
        <v>5188.0531935196577</v>
      </c>
      <c r="AI80" s="18">
        <v>123.82687305122495</v>
      </c>
      <c r="AJ80" s="18">
        <v>119.49036080178173</v>
      </c>
      <c r="AK80" s="18">
        <v>4.3365122494432073</v>
      </c>
      <c r="AL80" s="13">
        <v>50.764705882352942</v>
      </c>
      <c r="AM80" s="13">
        <v>64.383740131578946</v>
      </c>
      <c r="AN80" s="13">
        <v>5.6461556965970905</v>
      </c>
      <c r="AO80" s="14" t="s">
        <v>23</v>
      </c>
      <c r="AP80" s="14" t="s">
        <v>55</v>
      </c>
      <c r="AQ80" s="14" t="s">
        <v>24</v>
      </c>
    </row>
    <row r="81" spans="1:43" x14ac:dyDescent="0.2">
      <c r="A81" s="13" t="s">
        <v>1337</v>
      </c>
      <c r="B81" s="13" t="s">
        <v>109</v>
      </c>
      <c r="C81" s="13" t="s">
        <v>851</v>
      </c>
      <c r="D81" s="13">
        <v>77.347999999999999</v>
      </c>
      <c r="G81" s="13">
        <v>76.393086419753089</v>
      </c>
      <c r="H81" s="13">
        <v>56.008000000000003</v>
      </c>
      <c r="J81" s="13">
        <v>4.1040000000000001</v>
      </c>
      <c r="K81" s="13">
        <v>0.95491358024691364</v>
      </c>
      <c r="L81" s="13">
        <v>61.066913580246919</v>
      </c>
      <c r="M81" s="13">
        <v>15.326172839506171</v>
      </c>
      <c r="N81" s="13">
        <v>3.4947921897335941</v>
      </c>
      <c r="O81" s="13">
        <v>11.831380649772576</v>
      </c>
      <c r="P81" s="13">
        <v>20.385086419753083</v>
      </c>
      <c r="Q81" s="13">
        <v>40.200000000000003</v>
      </c>
      <c r="R81" s="13">
        <v>1050</v>
      </c>
      <c r="S81" s="13">
        <v>70</v>
      </c>
      <c r="T81" s="18">
        <v>602376.61</v>
      </c>
      <c r="U81" s="18">
        <v>11.03</v>
      </c>
      <c r="V81" s="18">
        <v>779.56</v>
      </c>
      <c r="W81" s="13" t="s">
        <v>28</v>
      </c>
      <c r="X81" s="13" t="str">
        <f>IFERROR(((W81*1000000)/Table2[[#This Row],[Number of Service Connections]])/365,"")</f>
        <v/>
      </c>
      <c r="Y81" s="18">
        <v>38547.56</v>
      </c>
      <c r="Z81" s="18">
        <v>9223.27</v>
      </c>
      <c r="AA81" s="13" t="s">
        <v>22</v>
      </c>
      <c r="AB81" s="16">
        <v>0.26684465015255726</v>
      </c>
      <c r="AC81" s="16">
        <v>8.5850869313660011E-2</v>
      </c>
      <c r="AD81" s="18">
        <v>47770.83</v>
      </c>
      <c r="AE81" s="20">
        <f t="shared" si="1"/>
        <v>39.990013932175266</v>
      </c>
      <c r="AF81" s="13">
        <v>9.1188315452931352</v>
      </c>
      <c r="AG81" s="13">
        <f>(Table2[[#This Row],[Real Losses (million gallons/ year)]]*1000000)/Table2[[#This Row],[Number of Service Connections]]/365</f>
        <v>30.871182386882133</v>
      </c>
      <c r="AH81" s="13">
        <f>(Table2[[#This Row],[Real Losses (million gallons/ year)]]*1000000)/Table2[[#This Row],[Length of Mains (miles)]]/365</f>
        <v>806.33685338871237</v>
      </c>
      <c r="AI81" s="18">
        <v>45.496028571428575</v>
      </c>
      <c r="AJ81" s="18">
        <v>36.711961904761907</v>
      </c>
      <c r="AK81" s="18">
        <v>8.784066666666666</v>
      </c>
      <c r="AL81" s="13">
        <v>62.531227305737104</v>
      </c>
      <c r="AM81" s="13">
        <v>11.831380649772576</v>
      </c>
      <c r="AO81" s="14" t="s">
        <v>23</v>
      </c>
      <c r="AP81" s="14" t="s">
        <v>25</v>
      </c>
      <c r="AQ81" s="14" t="s">
        <v>33</v>
      </c>
    </row>
    <row r="82" spans="1:43" x14ac:dyDescent="0.2">
      <c r="A82" s="13" t="s">
        <v>154</v>
      </c>
      <c r="B82" s="13" t="s">
        <v>155</v>
      </c>
      <c r="C82" s="13" t="s">
        <v>852</v>
      </c>
      <c r="D82" s="13">
        <v>449.14600000000002</v>
      </c>
      <c r="E82" s="13">
        <v>0</v>
      </c>
      <c r="F82" s="13">
        <v>0</v>
      </c>
      <c r="G82" s="13">
        <v>449.14600000000002</v>
      </c>
      <c r="H82" s="13">
        <v>392.72500000000002</v>
      </c>
      <c r="I82" s="13">
        <v>0.39901999999999999</v>
      </c>
      <c r="J82" s="13">
        <v>8</v>
      </c>
      <c r="K82" s="13">
        <v>5.6143250000000009</v>
      </c>
      <c r="L82" s="13">
        <v>406.73834500000004</v>
      </c>
      <c r="M82" s="13">
        <v>42.407654999999977</v>
      </c>
      <c r="N82" s="13">
        <v>23.195466973684255</v>
      </c>
      <c r="O82" s="13">
        <v>19.212188026315722</v>
      </c>
      <c r="P82" s="13">
        <v>56.021979999999978</v>
      </c>
      <c r="Q82" s="13">
        <v>75.7</v>
      </c>
      <c r="R82" s="13">
        <v>4124</v>
      </c>
      <c r="S82" s="13">
        <v>57.2</v>
      </c>
      <c r="T82" s="18">
        <v>1719058</v>
      </c>
      <c r="U82" s="18">
        <v>4.24</v>
      </c>
      <c r="V82" s="18">
        <v>182.45</v>
      </c>
      <c r="W82" s="13">
        <v>21.465444286000004</v>
      </c>
      <c r="X82" s="13">
        <f>IFERROR(((W82*1000000)/Table2[[#This Row],[Number of Service Connections]])/365,"")</f>
        <v>14.260290106692533</v>
      </c>
      <c r="Y82" s="18">
        <v>98348.78</v>
      </c>
      <c r="Z82" s="18">
        <v>81459.679999999993</v>
      </c>
      <c r="AA82" s="13" t="s">
        <v>32</v>
      </c>
      <c r="AB82" s="16">
        <v>0.12472999870866039</v>
      </c>
      <c r="AC82" s="16">
        <v>0.13817637054712517</v>
      </c>
      <c r="AD82" s="18">
        <v>179808.46</v>
      </c>
      <c r="AE82" s="20">
        <f t="shared" si="1"/>
        <v>28.172976761489693</v>
      </c>
      <c r="AF82" s="13">
        <v>15.409608289388048</v>
      </c>
      <c r="AG82" s="13">
        <f>(Table2[[#This Row],[Real Losses (million gallons/ year)]]*1000000)/Table2[[#This Row],[Number of Service Connections]]/365</f>
        <v>12.763368472101646</v>
      </c>
      <c r="AH82" s="13">
        <f>(Table2[[#This Row],[Real Losses (million gallons/ year)]]*1000000)/Table2[[#This Row],[Length of Mains (miles)]]/365</f>
        <v>695.32538413404473</v>
      </c>
      <c r="AI82" s="18">
        <v>43.600499515033945</v>
      </c>
      <c r="AJ82" s="18">
        <v>23.847909796314259</v>
      </c>
      <c r="AK82" s="18">
        <v>19.75258971871969</v>
      </c>
      <c r="AL82" s="13">
        <v>58.657894736842096</v>
      </c>
      <c r="AM82" s="13">
        <v>19.212188026315722</v>
      </c>
      <c r="AN82" s="13">
        <v>0.89502866888462773</v>
      </c>
      <c r="AO82" s="14" t="s">
        <v>23</v>
      </c>
      <c r="AP82" s="14" t="s">
        <v>24</v>
      </c>
      <c r="AQ82" s="14" t="s">
        <v>33</v>
      </c>
    </row>
    <row r="83" spans="1:43" ht="22.5" x14ac:dyDescent="0.2">
      <c r="A83" s="13" t="s">
        <v>156</v>
      </c>
      <c r="B83" s="13" t="s">
        <v>157</v>
      </c>
      <c r="C83" s="13" t="s">
        <v>853</v>
      </c>
      <c r="D83" s="13">
        <v>2945.9189999999999</v>
      </c>
      <c r="F83" s="13">
        <v>223.14500000000001</v>
      </c>
      <c r="G83" s="13">
        <v>2722.7739999999999</v>
      </c>
      <c r="H83" s="13">
        <v>2012.521</v>
      </c>
      <c r="J83" s="13">
        <v>0.05</v>
      </c>
      <c r="K83" s="13">
        <v>34.034675</v>
      </c>
      <c r="L83" s="13">
        <v>2046.605675</v>
      </c>
      <c r="M83" s="13">
        <v>676.16832499999987</v>
      </c>
      <c r="N83" s="13">
        <v>74.082701417525982</v>
      </c>
      <c r="O83" s="13">
        <v>602.08562358247389</v>
      </c>
      <c r="P83" s="13">
        <v>710.25299999999982</v>
      </c>
      <c r="Q83" s="13">
        <v>302.3</v>
      </c>
      <c r="R83" s="13">
        <v>20100</v>
      </c>
      <c r="S83" s="13">
        <v>75</v>
      </c>
      <c r="T83" s="18">
        <v>6244937</v>
      </c>
      <c r="U83" s="18">
        <v>2.0299999999999998</v>
      </c>
      <c r="V83" s="18">
        <v>241.46</v>
      </c>
      <c r="W83" s="13">
        <v>127.30587712500001</v>
      </c>
      <c r="X83" s="13">
        <f>IFERROR(((W83*1000000)/Table2[[#This Row],[Number of Service Connections]])/365,"")</f>
        <v>17.352399253731345</v>
      </c>
      <c r="Y83" s="18">
        <v>150580.10999999999</v>
      </c>
      <c r="Z83" s="18">
        <v>145381.04</v>
      </c>
      <c r="AA83" s="13" t="s">
        <v>22</v>
      </c>
      <c r="AB83" s="16">
        <v>0.26085639131268329</v>
      </c>
      <c r="AC83" s="16">
        <v>4.8710069791700505E-2</v>
      </c>
      <c r="AD83" s="18">
        <v>295961.15000000002</v>
      </c>
      <c r="AE83" s="20">
        <f t="shared" si="1"/>
        <v>92.16497307980643</v>
      </c>
      <c r="AF83" s="13">
        <v>10.097826132014719</v>
      </c>
      <c r="AG83" s="13">
        <f>(Table2[[#This Row],[Real Losses (million gallons/ year)]]*1000000)/Table2[[#This Row],[Number of Service Connections]]/365</f>
        <v>82.067146947791713</v>
      </c>
      <c r="AH83" s="13">
        <f>(Table2[[#This Row],[Real Losses (million gallons/ year)]]*1000000)/Table2[[#This Row],[Length of Mains (miles)]]/365</f>
        <v>5456.664418295115</v>
      </c>
      <c r="AI83" s="18">
        <v>14.724435323383085</v>
      </c>
      <c r="AJ83" s="18">
        <v>7.4915477611940302</v>
      </c>
      <c r="AK83" s="18">
        <v>7.2328875621890552</v>
      </c>
      <c r="AL83" s="13">
        <v>54.477693487822947</v>
      </c>
      <c r="AM83" s="13">
        <v>602.08562358247389</v>
      </c>
      <c r="AN83" s="13">
        <v>4.7294409117600571</v>
      </c>
      <c r="AO83" s="14" t="s">
        <v>23</v>
      </c>
      <c r="AP83" s="14" t="s">
        <v>24</v>
      </c>
      <c r="AQ83" s="14" t="s">
        <v>45</v>
      </c>
    </row>
    <row r="84" spans="1:43" ht="22.5" x14ac:dyDescent="0.2">
      <c r="A84" s="13" t="s">
        <v>1411</v>
      </c>
      <c r="B84" s="13" t="s">
        <v>158</v>
      </c>
      <c r="C84" s="13" t="s">
        <v>854</v>
      </c>
      <c r="E84" s="13">
        <v>125.941</v>
      </c>
      <c r="G84" s="13">
        <v>125.941</v>
      </c>
      <c r="H84" s="13">
        <v>102.05200000000001</v>
      </c>
      <c r="J84" s="13">
        <v>0.22800000000000001</v>
      </c>
      <c r="K84" s="13">
        <v>1.5742625000000001</v>
      </c>
      <c r="L84" s="13">
        <v>103.8542625</v>
      </c>
      <c r="M84" s="13">
        <v>22.086737499999998</v>
      </c>
      <c r="N84" s="13">
        <v>0.56998250000000006</v>
      </c>
      <c r="O84" s="13">
        <v>21.516754999999996</v>
      </c>
      <c r="P84" s="13">
        <v>23.888999999999999</v>
      </c>
      <c r="Q84" s="13">
        <v>16.8</v>
      </c>
      <c r="R84" s="13">
        <v>1709</v>
      </c>
      <c r="S84" s="13">
        <v>65</v>
      </c>
      <c r="T84" s="18">
        <v>407195.16</v>
      </c>
      <c r="U84" s="18">
        <v>6.4</v>
      </c>
      <c r="V84" s="18">
        <v>389.89</v>
      </c>
      <c r="W84" s="13" t="s">
        <v>28</v>
      </c>
      <c r="X84" s="13" t="str">
        <f>IFERROR(((W84*1000000)/Table2[[#This Row],[Number of Service Connections]])/365,"")</f>
        <v/>
      </c>
      <c r="Y84" s="18">
        <v>3647.89</v>
      </c>
      <c r="Z84" s="18">
        <v>8389.17</v>
      </c>
      <c r="AA84" s="13" t="s">
        <v>22</v>
      </c>
      <c r="AB84" s="16">
        <v>0.18968405840830227</v>
      </c>
      <c r="AC84" s="16">
        <v>3.1286569646542459E-2</v>
      </c>
      <c r="AD84" s="18">
        <v>12037.06</v>
      </c>
      <c r="AE84" s="20">
        <f t="shared" si="1"/>
        <v>35.407612398502678</v>
      </c>
      <c r="AF84" s="13">
        <v>0.91374832674719675</v>
      </c>
      <c r="AG84" s="13">
        <f>(Table2[[#This Row],[Real Losses (million gallons/ year)]]*1000000)/Table2[[#This Row],[Number of Service Connections]]/365</f>
        <v>34.493864071755482</v>
      </c>
      <c r="AH84" s="13">
        <f>(Table2[[#This Row],[Real Losses (million gallons/ year)]]*1000000)/Table2[[#This Row],[Length of Mains (miles)]]/365</f>
        <v>3508.9293868232216</v>
      </c>
      <c r="AI84" s="18">
        <v>7.0433352837916914</v>
      </c>
      <c r="AJ84" s="18">
        <v>2.1345172615564656</v>
      </c>
      <c r="AK84" s="18">
        <v>4.9088180222352253</v>
      </c>
      <c r="AL84" s="13">
        <v>63.117647058823536</v>
      </c>
      <c r="AM84" s="13">
        <v>21.516754999999996</v>
      </c>
      <c r="AO84" s="14" t="s">
        <v>36</v>
      </c>
      <c r="AP84" s="14" t="s">
        <v>40</v>
      </c>
      <c r="AQ84" s="14" t="s">
        <v>24</v>
      </c>
    </row>
    <row r="85" spans="1:43" ht="22.5" x14ac:dyDescent="0.2">
      <c r="A85" s="13" t="s">
        <v>1410</v>
      </c>
      <c r="B85" s="13" t="s">
        <v>159</v>
      </c>
      <c r="C85" s="13" t="s">
        <v>855</v>
      </c>
      <c r="D85" s="13">
        <v>17.038</v>
      </c>
      <c r="G85" s="13">
        <v>17.038</v>
      </c>
      <c r="H85" s="13">
        <v>13.483000000000001</v>
      </c>
      <c r="J85" s="13">
        <v>0.53500000000000003</v>
      </c>
      <c r="K85" s="13">
        <v>0.21297500000000003</v>
      </c>
      <c r="L85" s="13">
        <v>14.230975000000001</v>
      </c>
      <c r="M85" s="13">
        <v>2.8070249999999994</v>
      </c>
      <c r="N85" s="13">
        <v>7.6302499999999995E-2</v>
      </c>
      <c r="O85" s="13">
        <v>2.7307224999999993</v>
      </c>
      <c r="P85" s="13">
        <v>3.5549999999999997</v>
      </c>
      <c r="Q85" s="13">
        <v>3.1</v>
      </c>
      <c r="R85" s="13">
        <v>400</v>
      </c>
      <c r="S85" s="13">
        <v>65</v>
      </c>
      <c r="T85" s="18">
        <v>62263.62</v>
      </c>
      <c r="U85" s="18">
        <v>6.4</v>
      </c>
      <c r="V85" s="18">
        <v>23.31</v>
      </c>
      <c r="W85" s="13" t="s">
        <v>28</v>
      </c>
      <c r="X85" s="13" t="str">
        <f>IFERROR(((W85*1000000)/Table2[[#This Row],[Number of Service Connections]])/365,"")</f>
        <v/>
      </c>
      <c r="Y85" s="18">
        <v>488.34</v>
      </c>
      <c r="Z85" s="18">
        <v>63.65</v>
      </c>
      <c r="AA85" s="13" t="s">
        <v>22</v>
      </c>
      <c r="AB85" s="16">
        <v>0.2086512501467308</v>
      </c>
      <c r="AC85" s="16">
        <v>9.1453795767897847E-3</v>
      </c>
      <c r="AD85" s="18">
        <v>551.99</v>
      </c>
      <c r="AE85" s="20">
        <f t="shared" si="1"/>
        <v>19.226198630136981</v>
      </c>
      <c r="AF85" s="13">
        <v>0.52261986301369867</v>
      </c>
      <c r="AG85" s="13">
        <f>(Table2[[#This Row],[Real Losses (million gallons/ year)]]*1000000)/Table2[[#This Row],[Number of Service Connections]]/365</f>
        <v>18.703578767123282</v>
      </c>
      <c r="AH85" s="13">
        <f>(Table2[[#This Row],[Real Losses (million gallons/ year)]]*1000000)/Table2[[#This Row],[Length of Mains (miles)]]/365</f>
        <v>2413.3650022094557</v>
      </c>
      <c r="AI85" s="18">
        <v>1.379975</v>
      </c>
      <c r="AJ85" s="18">
        <v>1.22085</v>
      </c>
      <c r="AK85" s="18">
        <v>0.15912499999999999</v>
      </c>
      <c r="AL85" s="13">
        <v>67.637254901960773</v>
      </c>
      <c r="AM85" s="13">
        <v>2.7307224999999993</v>
      </c>
      <c r="AO85" s="14" t="s">
        <v>23</v>
      </c>
      <c r="AP85" s="14" t="s">
        <v>40</v>
      </c>
      <c r="AQ85" s="14" t="s">
        <v>24</v>
      </c>
    </row>
    <row r="86" spans="1:43" ht="22.5" x14ac:dyDescent="0.2">
      <c r="A86" s="13" t="s">
        <v>160</v>
      </c>
      <c r="B86" s="13" t="s">
        <v>161</v>
      </c>
      <c r="C86" s="13" t="s">
        <v>856</v>
      </c>
      <c r="D86" s="13">
        <v>231.27099999999999</v>
      </c>
      <c r="G86" s="13">
        <v>231.27099999999999</v>
      </c>
      <c r="H86" s="13">
        <v>168.43149399999999</v>
      </c>
      <c r="J86" s="13">
        <v>2.4964710000000001</v>
      </c>
      <c r="K86" s="13">
        <v>5.0274200000000002</v>
      </c>
      <c r="L86" s="13">
        <v>175.95538500000001</v>
      </c>
      <c r="M86" s="13">
        <v>55.31561499999998</v>
      </c>
      <c r="N86" s="13">
        <v>0.99925623500000005</v>
      </c>
      <c r="O86" s="13">
        <v>54.316358764999983</v>
      </c>
      <c r="P86" s="13">
        <v>62.839505999999979</v>
      </c>
      <c r="Q86" s="13">
        <v>26.8</v>
      </c>
      <c r="R86" s="13">
        <v>3736</v>
      </c>
      <c r="S86" s="13">
        <v>65</v>
      </c>
      <c r="T86" s="18">
        <v>1043712.72</v>
      </c>
      <c r="U86" s="18">
        <v>6.4</v>
      </c>
      <c r="V86" s="18">
        <v>92.47</v>
      </c>
      <c r="W86" s="13">
        <v>23.030543368181814</v>
      </c>
      <c r="X86" s="13">
        <f>IFERROR(((W86*1000000)/Table2[[#This Row],[Number of Service Connections]])/365,"")</f>
        <v>16.88902009927973</v>
      </c>
      <c r="Y86" s="18">
        <v>6395.24</v>
      </c>
      <c r="Z86" s="18">
        <v>5022.63</v>
      </c>
      <c r="AA86" s="13" t="s">
        <v>22</v>
      </c>
      <c r="AB86" s="16">
        <v>0.27171372978021452</v>
      </c>
      <c r="AC86" s="16">
        <v>1.160626632946425E-2</v>
      </c>
      <c r="AD86" s="18">
        <v>11417.869999999999</v>
      </c>
      <c r="AE86" s="20">
        <f t="shared" si="1"/>
        <v>40.564676160863563</v>
      </c>
      <c r="AF86" s="13">
        <v>0.73278595157079585</v>
      </c>
      <c r="AG86" s="13">
        <f>(Table2[[#This Row],[Real Losses (million gallons/ year)]]*1000000)/Table2[[#This Row],[Number of Service Connections]]/365</f>
        <v>39.831890209292766</v>
      </c>
      <c r="AH86" s="13">
        <f>(Table2[[#This Row],[Real Losses (million gallons/ year)]]*1000000)/Table2[[#This Row],[Length of Mains (miles)]]/365</f>
        <v>5552.6843963402152</v>
      </c>
      <c r="AI86" s="18">
        <v>3.0561750535331904</v>
      </c>
      <c r="AJ86" s="18">
        <v>1.7117880085653105</v>
      </c>
      <c r="AK86" s="18">
        <v>1.3443870449678801</v>
      </c>
      <c r="AL86" s="13">
        <v>63.627450980392155</v>
      </c>
      <c r="AM86" s="13">
        <v>54.316358764999983</v>
      </c>
      <c r="AN86" s="13">
        <v>2.358448860570157</v>
      </c>
      <c r="AO86" s="14" t="s">
        <v>23</v>
      </c>
      <c r="AP86" s="14" t="s">
        <v>40</v>
      </c>
      <c r="AQ86" s="14" t="s">
        <v>24</v>
      </c>
    </row>
    <row r="87" spans="1:43" ht="22.5" x14ac:dyDescent="0.2">
      <c r="A87" s="13" t="s">
        <v>760</v>
      </c>
      <c r="B87" s="13" t="s">
        <v>162</v>
      </c>
      <c r="C87" s="13" t="s">
        <v>857</v>
      </c>
      <c r="D87" s="13">
        <v>811.82</v>
      </c>
      <c r="E87" s="13">
        <v>0</v>
      </c>
      <c r="F87" s="13">
        <v>11.78754</v>
      </c>
      <c r="G87" s="13">
        <v>809.0618027704752</v>
      </c>
      <c r="H87" s="13">
        <v>409.84</v>
      </c>
      <c r="I87" s="13">
        <v>0</v>
      </c>
      <c r="J87" s="13">
        <v>16.62</v>
      </c>
      <c r="K87" s="13">
        <v>10.113272534630941</v>
      </c>
      <c r="L87" s="13">
        <v>436.57327253463092</v>
      </c>
      <c r="M87" s="13">
        <v>372.48853023584428</v>
      </c>
      <c r="N87" s="13">
        <v>11.750519813048619</v>
      </c>
      <c r="O87" s="13">
        <v>360.73801042279564</v>
      </c>
      <c r="P87" s="13">
        <v>399.22180277047522</v>
      </c>
      <c r="Q87" s="13">
        <v>102</v>
      </c>
      <c r="R87" s="13">
        <v>5970</v>
      </c>
      <c r="S87" s="13">
        <v>70</v>
      </c>
      <c r="T87" s="18">
        <v>2347827.5699999998</v>
      </c>
      <c r="U87" s="18">
        <v>19.739999999999998</v>
      </c>
      <c r="V87" s="18">
        <v>199.43</v>
      </c>
      <c r="W87" s="13">
        <v>36.979026000000005</v>
      </c>
      <c r="X87" s="13">
        <f>IFERROR(((W87*1000000)/Table2[[#This Row],[Number of Service Connections]])/365,"")</f>
        <v>16.970251256281411</v>
      </c>
      <c r="Y87" s="18">
        <v>232009.53</v>
      </c>
      <c r="Z87" s="18">
        <v>71941.98</v>
      </c>
      <c r="AA87" s="13" t="s">
        <v>22</v>
      </c>
      <c r="AB87" s="16">
        <v>0.49343795665969842</v>
      </c>
      <c r="AC87" s="16">
        <v>0.13173153280998795</v>
      </c>
      <c r="AD87" s="18">
        <v>303951.51</v>
      </c>
      <c r="AE87" s="20">
        <f t="shared" si="1"/>
        <v>170.9407908197812</v>
      </c>
      <c r="AF87" s="13">
        <v>5.3924966444315734</v>
      </c>
      <c r="AG87" s="13">
        <f>(Table2[[#This Row],[Real Losses (million gallons/ year)]]*1000000)/Table2[[#This Row],[Number of Service Connections]]/365</f>
        <v>165.54829417534964</v>
      </c>
      <c r="AH87" s="13">
        <f>(Table2[[#This Row],[Real Losses (million gallons/ year)]]*1000000)/Table2[[#This Row],[Length of Mains (miles)]]/365</f>
        <v>9689.4442767337005</v>
      </c>
      <c r="AI87" s="18">
        <v>50.913150753768846</v>
      </c>
      <c r="AJ87" s="18">
        <v>38.862567839195982</v>
      </c>
      <c r="AK87" s="18">
        <v>12.050582914572864</v>
      </c>
      <c r="AL87" s="13">
        <v>65.035036011221067</v>
      </c>
      <c r="AM87" s="13">
        <v>360.73801042279564</v>
      </c>
      <c r="AN87" s="13">
        <v>9.7552058408135363</v>
      </c>
      <c r="AO87" s="14" t="s">
        <v>23</v>
      </c>
      <c r="AP87" s="14" t="s">
        <v>40</v>
      </c>
      <c r="AQ87" s="14" t="s">
        <v>25</v>
      </c>
    </row>
    <row r="88" spans="1:43" ht="22.5" x14ac:dyDescent="0.2">
      <c r="A88" s="13" t="s">
        <v>163</v>
      </c>
      <c r="B88" s="13" t="s">
        <v>164</v>
      </c>
      <c r="C88" s="13" t="s">
        <v>858</v>
      </c>
      <c r="D88" s="13">
        <v>40.298999999999999</v>
      </c>
      <c r="G88" s="13">
        <v>36.635454545454543</v>
      </c>
      <c r="H88" s="13">
        <v>22.626999999999999</v>
      </c>
      <c r="I88" s="13">
        <v>0</v>
      </c>
      <c r="J88" s="13">
        <v>0.1</v>
      </c>
      <c r="K88" s="13">
        <v>0.45794318181818183</v>
      </c>
      <c r="L88" s="13">
        <v>23.184943181818181</v>
      </c>
      <c r="M88" s="13">
        <v>13.450511363636362</v>
      </c>
      <c r="N88" s="13">
        <v>1.3443140311004789</v>
      </c>
      <c r="O88" s="13">
        <v>12.106197332535883</v>
      </c>
      <c r="P88" s="13">
        <v>14.008454545454544</v>
      </c>
      <c r="Q88" s="13">
        <v>8</v>
      </c>
      <c r="R88" s="13">
        <v>480</v>
      </c>
      <c r="S88" s="13">
        <v>50</v>
      </c>
      <c r="T88" s="18">
        <v>368011</v>
      </c>
      <c r="U88" s="18">
        <v>16.260000000000002</v>
      </c>
      <c r="V88" s="18">
        <v>9132.01</v>
      </c>
      <c r="W88" s="13" t="s">
        <v>28</v>
      </c>
      <c r="X88" s="13" t="str">
        <f>IFERROR(((W88*1000000)/Table2[[#This Row],[Number of Service Connections]])/365,"")</f>
        <v/>
      </c>
      <c r="Y88" s="18">
        <v>21858.55</v>
      </c>
      <c r="Z88" s="18">
        <v>110553.92</v>
      </c>
      <c r="AA88" s="13" t="s">
        <v>22</v>
      </c>
      <c r="AB88" s="16">
        <v>0.38237425246284024</v>
      </c>
      <c r="AC88" s="16">
        <v>0.37365079838423376</v>
      </c>
      <c r="AD88" s="18">
        <v>132412.47</v>
      </c>
      <c r="AE88" s="20">
        <f t="shared" si="1"/>
        <v>76.772325134910744</v>
      </c>
      <c r="AF88" s="13">
        <v>7.6730252916694006</v>
      </c>
      <c r="AG88" s="13">
        <f>(Table2[[#This Row],[Real Losses (million gallons/ year)]]*1000000)/Table2[[#This Row],[Number of Service Connections]]/365</f>
        <v>69.09929984324134</v>
      </c>
      <c r="AH88" s="13">
        <f>(Table2[[#This Row],[Real Losses (million gallons/ year)]]*1000000)/Table2[[#This Row],[Length of Mains (miles)]]/365</f>
        <v>4145.9579905944802</v>
      </c>
      <c r="AI88" s="18">
        <v>275.85931249999999</v>
      </c>
      <c r="AJ88" s="18">
        <v>45.538645833333334</v>
      </c>
      <c r="AK88" s="18">
        <v>230.32066666666665</v>
      </c>
      <c r="AL88" s="13">
        <v>50.39126559714795</v>
      </c>
      <c r="AM88" s="13">
        <v>12.106197332535883</v>
      </c>
      <c r="AO88" s="14" t="s">
        <v>23</v>
      </c>
      <c r="AP88" s="14" t="s">
        <v>24</v>
      </c>
      <c r="AQ88" s="14" t="s">
        <v>45</v>
      </c>
    </row>
    <row r="89" spans="1:43" ht="22.5" x14ac:dyDescent="0.2">
      <c r="A89" s="13" t="s">
        <v>165</v>
      </c>
      <c r="B89" s="13" t="s">
        <v>166</v>
      </c>
      <c r="C89" s="13" t="s">
        <v>859</v>
      </c>
      <c r="D89" s="13">
        <v>0</v>
      </c>
      <c r="E89" s="13">
        <v>59.771999999999998</v>
      </c>
      <c r="F89" s="13">
        <v>0</v>
      </c>
      <c r="G89" s="13">
        <v>60.375757575757575</v>
      </c>
      <c r="H89" s="13">
        <v>30.068999999999999</v>
      </c>
      <c r="I89" s="13">
        <v>0</v>
      </c>
      <c r="J89" s="13">
        <v>2.306</v>
      </c>
      <c r="K89" s="13">
        <v>1</v>
      </c>
      <c r="L89" s="13">
        <v>33.375</v>
      </c>
      <c r="M89" s="13">
        <v>27.000757575757575</v>
      </c>
      <c r="N89" s="13">
        <v>0.97795959595959459</v>
      </c>
      <c r="O89" s="13">
        <v>26.022797979797982</v>
      </c>
      <c r="P89" s="13">
        <v>30.306757575757576</v>
      </c>
      <c r="Q89" s="13">
        <v>28.4</v>
      </c>
      <c r="R89" s="13">
        <v>1371</v>
      </c>
      <c r="S89" s="13">
        <v>70</v>
      </c>
      <c r="T89" s="18">
        <v>643771</v>
      </c>
      <c r="U89" s="18">
        <v>11.79</v>
      </c>
      <c r="V89" s="18">
        <v>3302.97</v>
      </c>
      <c r="W89" s="13" t="s">
        <v>28</v>
      </c>
      <c r="X89" s="13" t="str">
        <f>IFERROR(((W89*1000000)/Table2[[#This Row],[Number of Service Connections]])/365,"")</f>
        <v/>
      </c>
      <c r="Y89" s="18">
        <v>11530.14</v>
      </c>
      <c r="Z89" s="18">
        <v>85952.52</v>
      </c>
      <c r="AA89" s="13" t="s">
        <v>22</v>
      </c>
      <c r="AB89" s="16">
        <v>0.50196898213210195</v>
      </c>
      <c r="AC89" s="16">
        <v>0.16838640370519481</v>
      </c>
      <c r="AD89" s="18">
        <v>97482.66</v>
      </c>
      <c r="AE89" s="20">
        <f t="shared" si="1"/>
        <v>53.956731064731429</v>
      </c>
      <c r="AF89" s="13">
        <v>1.9542971253051857</v>
      </c>
      <c r="AG89" s="13">
        <f>(Table2[[#This Row],[Real Losses (million gallons/ year)]]*1000000)/Table2[[#This Row],[Number of Service Connections]]/365</f>
        <v>52.00243393942624</v>
      </c>
      <c r="AH89" s="13">
        <f>(Table2[[#This Row],[Real Losses (million gallons/ year)]]*1000000)/Table2[[#This Row],[Length of Mains (miles)]]/365</f>
        <v>2510.3991877096259</v>
      </c>
      <c r="AI89" s="18">
        <v>71.103326039387312</v>
      </c>
      <c r="AJ89" s="18">
        <v>8.410021881838075</v>
      </c>
      <c r="AK89" s="18">
        <v>62.693304157549235</v>
      </c>
      <c r="AL89" s="13">
        <v>65.607163657542216</v>
      </c>
      <c r="AM89" s="13">
        <v>26.022797979797982</v>
      </c>
      <c r="AO89" s="14" t="s">
        <v>36</v>
      </c>
      <c r="AP89" s="14" t="s">
        <v>45</v>
      </c>
      <c r="AQ89" s="14" t="s">
        <v>24</v>
      </c>
    </row>
    <row r="90" spans="1:43" x14ac:dyDescent="0.2">
      <c r="A90" s="13" t="s">
        <v>167</v>
      </c>
      <c r="B90" s="13" t="s">
        <v>514</v>
      </c>
      <c r="C90" s="13" t="s">
        <v>860</v>
      </c>
      <c r="D90" s="13">
        <v>532.322</v>
      </c>
      <c r="E90" s="13">
        <v>0</v>
      </c>
      <c r="F90" s="13">
        <v>0</v>
      </c>
      <c r="G90" s="13">
        <v>532.322</v>
      </c>
      <c r="H90" s="13">
        <v>384.12</v>
      </c>
      <c r="I90" s="13">
        <v>0</v>
      </c>
      <c r="J90" s="13">
        <v>0</v>
      </c>
      <c r="K90" s="13">
        <v>22.8</v>
      </c>
      <c r="L90" s="13">
        <v>406.92</v>
      </c>
      <c r="M90" s="13">
        <v>125.40199999999999</v>
      </c>
      <c r="N90" s="13">
        <v>18.296104999999997</v>
      </c>
      <c r="O90" s="13">
        <v>107.10589499999999</v>
      </c>
      <c r="P90" s="13">
        <v>148.202</v>
      </c>
      <c r="Q90" s="13">
        <v>79.099999999999994</v>
      </c>
      <c r="R90" s="13">
        <v>2457</v>
      </c>
      <c r="S90" s="13">
        <v>62.5</v>
      </c>
      <c r="T90" s="18">
        <v>1147765.2</v>
      </c>
      <c r="U90" s="18">
        <v>2.2999999999999998</v>
      </c>
      <c r="V90" s="18">
        <v>384.13</v>
      </c>
      <c r="W90" s="13">
        <v>18.169722812499998</v>
      </c>
      <c r="X90" s="13">
        <f>IFERROR(((W90*1000000)/Table2[[#This Row],[Number of Service Connections]])/365,"")</f>
        <v>20.260505698005694</v>
      </c>
      <c r="Y90" s="18">
        <v>42093.15</v>
      </c>
      <c r="Z90" s="18">
        <v>41142.589999999997</v>
      </c>
      <c r="AA90" s="13" t="s">
        <v>22</v>
      </c>
      <c r="AB90" s="16">
        <v>0.27840667866441737</v>
      </c>
      <c r="AC90" s="16">
        <v>8.0150455448822808E-2</v>
      </c>
      <c r="AD90" s="18">
        <v>83235.739999999991</v>
      </c>
      <c r="AE90" s="20">
        <f t="shared" si="1"/>
        <v>139.83195901004117</v>
      </c>
      <c r="AF90" s="13">
        <v>20.401430634307342</v>
      </c>
      <c r="AG90" s="13">
        <f>(Table2[[#This Row],[Real Losses (million gallons/ year)]]*1000000)/Table2[[#This Row],[Number of Service Connections]]/365</f>
        <v>119.43052837573383</v>
      </c>
      <c r="AH90" s="13">
        <f>(Table2[[#This Row],[Real Losses (million gallons/ year)]]*1000000)/Table2[[#This Row],[Length of Mains (miles)]]/365</f>
        <v>3709.7447309630602</v>
      </c>
      <c r="AI90" s="18">
        <v>33.876980056980059</v>
      </c>
      <c r="AJ90" s="18">
        <v>17.131929181929181</v>
      </c>
      <c r="AK90" s="18">
        <v>16.745050875050875</v>
      </c>
      <c r="AL90" s="13">
        <v>49.499999999999993</v>
      </c>
      <c r="AM90" s="13">
        <v>107.10589499999999</v>
      </c>
      <c r="AN90" s="13">
        <v>5.8947456769299578</v>
      </c>
      <c r="AO90" s="14" t="s">
        <v>23</v>
      </c>
      <c r="AP90" s="14" t="s">
        <v>24</v>
      </c>
      <c r="AQ90" s="14" t="s">
        <v>25</v>
      </c>
    </row>
    <row r="91" spans="1:43" ht="22.5" x14ac:dyDescent="0.2">
      <c r="A91" s="13" t="s">
        <v>168</v>
      </c>
      <c r="B91" s="13" t="s">
        <v>169</v>
      </c>
      <c r="C91" s="13" t="s">
        <v>861</v>
      </c>
      <c r="D91" s="13">
        <v>0</v>
      </c>
      <c r="E91" s="13">
        <v>69.233999999999995</v>
      </c>
      <c r="F91" s="13">
        <v>0</v>
      </c>
      <c r="G91" s="13">
        <v>69.58190954773869</v>
      </c>
      <c r="H91" s="13">
        <v>54.845999999999997</v>
      </c>
      <c r="I91" s="13">
        <v>0</v>
      </c>
      <c r="J91" s="13">
        <v>4.0000000000000001E-3</v>
      </c>
      <c r="K91" s="13">
        <v>0.86977386934673362</v>
      </c>
      <c r="L91" s="13">
        <v>55.719773869346724</v>
      </c>
      <c r="M91" s="13">
        <v>13.862135678391965</v>
      </c>
      <c r="N91" s="13">
        <v>1.4304575289713859</v>
      </c>
      <c r="O91" s="13">
        <v>12.431678149420579</v>
      </c>
      <c r="P91" s="13">
        <v>14.735909547738698</v>
      </c>
      <c r="Q91" s="13">
        <v>110</v>
      </c>
      <c r="R91" s="13">
        <v>1000</v>
      </c>
      <c r="S91" s="13">
        <v>70</v>
      </c>
      <c r="T91" s="18">
        <v>555007</v>
      </c>
      <c r="U91" s="18">
        <v>10.89</v>
      </c>
      <c r="V91" s="18">
        <v>1742.4</v>
      </c>
      <c r="W91" s="13">
        <v>19.037305</v>
      </c>
      <c r="X91" s="13">
        <f>IFERROR(((W91*1000000)/Table2[[#This Row],[Number of Service Connections]])/365,"")</f>
        <v>52.157000000000004</v>
      </c>
      <c r="Y91" s="18">
        <v>15577.68</v>
      </c>
      <c r="Z91" s="18">
        <v>135380.98000000001</v>
      </c>
      <c r="AA91" s="13" t="s">
        <v>32</v>
      </c>
      <c r="AB91" s="16">
        <v>0.2117778836987608</v>
      </c>
      <c r="AC91" s="16">
        <v>0.28913879460056252</v>
      </c>
      <c r="AD91" s="18">
        <v>150958.66</v>
      </c>
      <c r="AE91" s="20">
        <f t="shared" si="1"/>
        <v>37.978453913402639</v>
      </c>
      <c r="AF91" s="13">
        <v>3.9190617232092761</v>
      </c>
      <c r="AG91" s="13">
        <f>(Table2[[#This Row],[Real Losses (million gallons/ year)]]*1000000)/Table2[[#This Row],[Number of Service Connections]]/365</f>
        <v>34.059392190193364</v>
      </c>
      <c r="AH91" s="13">
        <f>(Table2[[#This Row],[Real Losses (million gallons/ year)]]*1000000)/Table2[[#This Row],[Length of Mains (miles)]]/365</f>
        <v>309.63083809266692</v>
      </c>
      <c r="AI91" s="18">
        <v>150.95866000000001</v>
      </c>
      <c r="AJ91" s="18">
        <v>15.577680000000001</v>
      </c>
      <c r="AK91" s="18">
        <v>135.38097999999999</v>
      </c>
      <c r="AL91" s="13">
        <v>36.482587064676615</v>
      </c>
      <c r="AM91" s="13">
        <v>12.431678149420579</v>
      </c>
      <c r="AN91" s="13">
        <v>0.65301670322666883</v>
      </c>
      <c r="AO91" s="14" t="s">
        <v>36</v>
      </c>
      <c r="AP91" s="14" t="s">
        <v>25</v>
      </c>
      <c r="AQ91" s="14" t="s">
        <v>40</v>
      </c>
    </row>
    <row r="92" spans="1:43" x14ac:dyDescent="0.2">
      <c r="A92" s="13" t="s">
        <v>170</v>
      </c>
      <c r="B92" s="13" t="s">
        <v>171</v>
      </c>
      <c r="C92" s="13" t="s">
        <v>862</v>
      </c>
      <c r="D92" s="13">
        <v>24.027999999999999</v>
      </c>
      <c r="E92" s="13">
        <v>0</v>
      </c>
      <c r="F92" s="13">
        <v>0</v>
      </c>
      <c r="G92" s="13">
        <v>24.027999999999999</v>
      </c>
      <c r="H92" s="13">
        <v>20.431999999999999</v>
      </c>
      <c r="I92" s="13">
        <v>7.1999999999999995E-2</v>
      </c>
      <c r="J92" s="13">
        <v>3.85E-2</v>
      </c>
      <c r="K92" s="13">
        <v>0.30035000000000001</v>
      </c>
      <c r="L92" s="13">
        <v>20.842849999999999</v>
      </c>
      <c r="M92" s="13">
        <v>3.1851500000000001</v>
      </c>
      <c r="N92" s="13">
        <v>1.1885447368421056</v>
      </c>
      <c r="O92" s="13">
        <v>1.9966052631578945</v>
      </c>
      <c r="P92" s="13">
        <v>3.524</v>
      </c>
      <c r="Q92" s="13">
        <v>3.96</v>
      </c>
      <c r="R92" s="13">
        <v>238</v>
      </c>
      <c r="S92" s="13">
        <v>50</v>
      </c>
      <c r="T92" s="18">
        <v>249363</v>
      </c>
      <c r="U92" s="18">
        <v>6.81</v>
      </c>
      <c r="V92" s="18">
        <v>544.16</v>
      </c>
      <c r="W92" s="13" t="s">
        <v>28</v>
      </c>
      <c r="X92" s="13" t="str">
        <f>IFERROR(((W92*1000000)/Table2[[#This Row],[Number of Service Connections]])/365,"")</f>
        <v/>
      </c>
      <c r="Y92" s="18">
        <v>8093.99</v>
      </c>
      <c r="Z92" s="18">
        <v>1086.47</v>
      </c>
      <c r="AA92" s="13" t="s">
        <v>22</v>
      </c>
      <c r="AB92" s="16">
        <v>0.14666222740136509</v>
      </c>
      <c r="AC92" s="16">
        <v>3.7555094355998041E-2</v>
      </c>
      <c r="AD92" s="18">
        <v>9180.4599999999991</v>
      </c>
      <c r="AE92" s="20">
        <f t="shared" si="1"/>
        <v>36.665707378841951</v>
      </c>
      <c r="AF92" s="13">
        <v>13.68187794223674</v>
      </c>
      <c r="AG92" s="13">
        <f>(Table2[[#This Row],[Real Losses (million gallons/ year)]]*1000000)/Table2[[#This Row],[Number of Service Connections]]/365</f>
        <v>22.983829436605209</v>
      </c>
      <c r="AH92" s="13">
        <f>(Table2[[#This Row],[Real Losses (million gallons/ year)]]*1000000)/Table2[[#This Row],[Length of Mains (miles)]]/365</f>
        <v>1381.3513651293031</v>
      </c>
      <c r="AI92" s="18">
        <v>38.573361344537815</v>
      </c>
      <c r="AJ92" s="18">
        <v>34.008361344537818</v>
      </c>
      <c r="AK92" s="18">
        <v>4.5650000000000004</v>
      </c>
      <c r="AL92" s="13">
        <v>32.394736842105267</v>
      </c>
      <c r="AM92" s="13">
        <v>1.9966052631578945</v>
      </c>
      <c r="AO92" s="14" t="s">
        <v>23</v>
      </c>
      <c r="AP92" s="14" t="s">
        <v>25</v>
      </c>
      <c r="AQ92" s="14" t="s">
        <v>55</v>
      </c>
    </row>
    <row r="93" spans="1:43" x14ac:dyDescent="0.2">
      <c r="A93" s="13" t="s">
        <v>172</v>
      </c>
      <c r="B93" s="13" t="s">
        <v>161</v>
      </c>
      <c r="C93" s="13" t="s">
        <v>863</v>
      </c>
      <c r="D93" s="13">
        <v>0</v>
      </c>
      <c r="E93" s="13">
        <v>990.45</v>
      </c>
      <c r="F93" s="13">
        <v>0</v>
      </c>
      <c r="G93" s="13">
        <v>995.42713567839201</v>
      </c>
      <c r="H93" s="13">
        <v>927.05</v>
      </c>
      <c r="I93" s="13">
        <v>0</v>
      </c>
      <c r="J93" s="13">
        <v>15.8</v>
      </c>
      <c r="K93" s="13">
        <v>12.4428391959799</v>
      </c>
      <c r="L93" s="13">
        <v>955.29283919597981</v>
      </c>
      <c r="M93" s="13">
        <v>40.134296482412196</v>
      </c>
      <c r="N93" s="13">
        <v>19.164314666607176</v>
      </c>
      <c r="O93" s="13">
        <v>20.969981815805021</v>
      </c>
      <c r="P93" s="13">
        <v>68.377135678392094</v>
      </c>
      <c r="Q93" s="13">
        <v>159.4</v>
      </c>
      <c r="R93" s="13">
        <v>13994</v>
      </c>
      <c r="S93" s="13">
        <v>64.099999999999994</v>
      </c>
      <c r="T93" s="18">
        <v>6493434.7599999998</v>
      </c>
      <c r="U93" s="18">
        <v>8.59</v>
      </c>
      <c r="V93" s="18">
        <v>2511.8000000000002</v>
      </c>
      <c r="W93" s="13">
        <v>87.890534704181803</v>
      </c>
      <c r="X93" s="13">
        <f>IFERROR(((W93*1000000)/Table2[[#This Row],[Number of Service Connections]])/365,"")</f>
        <v>17.207087715514437</v>
      </c>
      <c r="Y93" s="18">
        <v>164621.46</v>
      </c>
      <c r="Z93" s="18">
        <v>52672.4</v>
      </c>
      <c r="AA93" s="13" t="s">
        <v>22</v>
      </c>
      <c r="AB93" s="16">
        <v>6.8691251451360638E-2</v>
      </c>
      <c r="AC93" s="16">
        <v>4.4388561286408772E-2</v>
      </c>
      <c r="AD93" s="18">
        <v>217293.86</v>
      </c>
      <c r="AE93" s="20">
        <f t="shared" si="1"/>
        <v>7.8574372348251398</v>
      </c>
      <c r="AF93" s="13">
        <v>3.751963104854561</v>
      </c>
      <c r="AG93" s="13">
        <f>(Table2[[#This Row],[Real Losses (million gallons/ year)]]*1000000)/Table2[[#This Row],[Number of Service Connections]]/365</f>
        <v>4.1054741299705784</v>
      </c>
      <c r="AH93" s="13">
        <f>(Table2[[#This Row],[Real Losses (million gallons/ year)]]*1000000)/Table2[[#This Row],[Length of Mains (miles)]]/365</f>
        <v>360.42663095864668</v>
      </c>
      <c r="AI93" s="18">
        <v>15.527644704873516</v>
      </c>
      <c r="AJ93" s="18">
        <v>11.763717307417465</v>
      </c>
      <c r="AK93" s="18">
        <v>3.7639273974560528</v>
      </c>
      <c r="AL93" s="13">
        <v>53.450980392156865</v>
      </c>
      <c r="AM93" s="13">
        <v>20.969981815805021</v>
      </c>
      <c r="AN93" s="13">
        <v>0.23859203822555963</v>
      </c>
      <c r="AO93" s="14" t="s">
        <v>36</v>
      </c>
      <c r="AP93" s="14" t="s">
        <v>25</v>
      </c>
      <c r="AQ93" s="14" t="s">
        <v>24</v>
      </c>
    </row>
    <row r="94" spans="1:43" x14ac:dyDescent="0.2">
      <c r="A94" s="13" t="s">
        <v>173</v>
      </c>
      <c r="B94" s="13" t="s">
        <v>1274</v>
      </c>
      <c r="C94" s="13" t="s">
        <v>864</v>
      </c>
      <c r="D94" s="13">
        <v>0</v>
      </c>
      <c r="E94" s="13">
        <v>11.269</v>
      </c>
      <c r="F94" s="13">
        <v>0</v>
      </c>
      <c r="G94" s="13">
        <v>11.269</v>
      </c>
      <c r="H94" s="13">
        <v>9.4529999999999994</v>
      </c>
      <c r="K94" s="13">
        <v>0.1408625</v>
      </c>
      <c r="L94" s="13">
        <v>9.5938625000000002</v>
      </c>
      <c r="M94" s="13">
        <v>1.6751374999999999</v>
      </c>
      <c r="N94" s="13">
        <v>5.1805000000000004E-2</v>
      </c>
      <c r="O94" s="13">
        <v>1.6233324999999998</v>
      </c>
      <c r="P94" s="13">
        <v>1.8159999999999998</v>
      </c>
      <c r="Q94" s="13">
        <v>6.85</v>
      </c>
      <c r="R94" s="13">
        <v>272</v>
      </c>
      <c r="S94" s="13">
        <v>62.6</v>
      </c>
      <c r="T94" s="18">
        <v>137720.37</v>
      </c>
      <c r="U94" s="18">
        <v>15.49</v>
      </c>
      <c r="V94" s="18">
        <v>3731.64</v>
      </c>
      <c r="W94" s="13" t="s">
        <v>28</v>
      </c>
      <c r="X94" s="13" t="str">
        <f>IFERROR(((W94*1000000)/Table2[[#This Row],[Number of Service Connections]])/365,"")</f>
        <v/>
      </c>
      <c r="Y94" s="18">
        <v>802.46</v>
      </c>
      <c r="Z94" s="18">
        <v>25145.42</v>
      </c>
      <c r="AA94" s="13" t="s">
        <v>32</v>
      </c>
      <c r="AB94" s="16">
        <v>0.16115005768036203</v>
      </c>
      <c r="AC94" s="16">
        <v>0.20425329963897132</v>
      </c>
      <c r="AD94" s="18">
        <v>25947.879999999997</v>
      </c>
      <c r="AE94" s="20">
        <f t="shared" si="1"/>
        <v>16.872859589041095</v>
      </c>
      <c r="AF94" s="13">
        <v>0.52180701047542311</v>
      </c>
      <c r="AG94" s="13">
        <f>(Table2[[#This Row],[Real Losses (million gallons/ year)]]*1000000)/Table2[[#This Row],[Number of Service Connections]]/365</f>
        <v>16.351052578565671</v>
      </c>
      <c r="AH94" s="13">
        <f>(Table2[[#This Row],[Real Losses (million gallons/ year)]]*1000000)/Table2[[#This Row],[Length of Mains (miles)]]/365</f>
        <v>649.26807319268073</v>
      </c>
      <c r="AI94" s="18">
        <v>95.396617647058818</v>
      </c>
      <c r="AJ94" s="18">
        <v>2.9502205882352941</v>
      </c>
      <c r="AK94" s="18">
        <v>92.446397058823536</v>
      </c>
      <c r="AL94" s="13">
        <v>51.522222222222211</v>
      </c>
      <c r="AM94" s="13">
        <v>1.6233324999999998</v>
      </c>
      <c r="AO94" s="14" t="s">
        <v>36</v>
      </c>
      <c r="AP94" s="14" t="s">
        <v>24</v>
      </c>
      <c r="AQ94" s="14" t="s">
        <v>25</v>
      </c>
    </row>
    <row r="95" spans="1:43" ht="22.5" x14ac:dyDescent="0.2">
      <c r="A95" s="13" t="s">
        <v>174</v>
      </c>
      <c r="B95" s="13" t="s">
        <v>175</v>
      </c>
      <c r="C95" s="13" t="s">
        <v>865</v>
      </c>
      <c r="D95" s="13">
        <v>327.80799999999999</v>
      </c>
      <c r="E95" s="13">
        <v>7.06116017</v>
      </c>
      <c r="F95" s="13">
        <v>0</v>
      </c>
      <c r="G95" s="13">
        <v>334.86916016999999</v>
      </c>
      <c r="H95" s="13">
        <v>295.34868799999998</v>
      </c>
      <c r="I95" s="13">
        <v>0</v>
      </c>
      <c r="J95" s="13">
        <v>6.1076699999999997</v>
      </c>
      <c r="K95" s="13">
        <v>4.1858645021249998</v>
      </c>
      <c r="L95" s="13">
        <v>305.64222250212498</v>
      </c>
      <c r="M95" s="13">
        <v>29.226937667875006</v>
      </c>
      <c r="N95" s="13">
        <v>7.7277151918535987</v>
      </c>
      <c r="O95" s="13">
        <v>21.499222476021409</v>
      </c>
      <c r="P95" s="13">
        <v>39.520472170000005</v>
      </c>
      <c r="Q95" s="13">
        <v>77.5</v>
      </c>
      <c r="R95" s="13">
        <v>2637</v>
      </c>
      <c r="S95" s="13">
        <v>60</v>
      </c>
      <c r="T95" s="18">
        <v>2354090.1</v>
      </c>
      <c r="U95" s="18">
        <v>13.45</v>
      </c>
      <c r="V95" s="18">
        <v>509.16</v>
      </c>
      <c r="W95" s="13">
        <v>19.485301022727274</v>
      </c>
      <c r="X95" s="13">
        <f>IFERROR(((W95*1000000)/Table2[[#This Row],[Number of Service Connections]])/365,"")</f>
        <v>20.244363429517016</v>
      </c>
      <c r="Y95" s="18">
        <v>103937.77</v>
      </c>
      <c r="Z95" s="18">
        <v>10946.45</v>
      </c>
      <c r="AA95" s="13" t="s">
        <v>22</v>
      </c>
      <c r="AB95" s="16">
        <v>0.11801765247637915</v>
      </c>
      <c r="AC95" s="16">
        <v>5.1028306104829356E-2</v>
      </c>
      <c r="AD95" s="18">
        <v>114884.22</v>
      </c>
      <c r="AE95" s="20">
        <f t="shared" si="1"/>
        <v>30.365491782250487</v>
      </c>
      <c r="AF95" s="13">
        <v>8.0287532967138855</v>
      </c>
      <c r="AG95" s="13">
        <f>(Table2[[#This Row],[Real Losses (million gallons/ year)]]*1000000)/Table2[[#This Row],[Number of Service Connections]]/365</f>
        <v>22.336738485536603</v>
      </c>
      <c r="AH95" s="13">
        <f>(Table2[[#This Row],[Real Losses (million gallons/ year)]]*1000000)/Table2[[#This Row],[Length of Mains (miles)]]/365</f>
        <v>760.02554046916157</v>
      </c>
      <c r="AI95" s="18">
        <v>43.566257110352673</v>
      </c>
      <c r="AJ95" s="18">
        <v>39.41515737580584</v>
      </c>
      <c r="AK95" s="18">
        <v>4.1510997345468335</v>
      </c>
      <c r="AL95" s="13">
        <v>56.52015329933581</v>
      </c>
      <c r="AM95" s="13">
        <v>21.499222476021409</v>
      </c>
      <c r="AN95" s="13">
        <v>1.1033559322971267</v>
      </c>
      <c r="AO95" s="14" t="s">
        <v>23</v>
      </c>
      <c r="AP95" s="14" t="s">
        <v>24</v>
      </c>
      <c r="AQ95" s="14" t="s">
        <v>45</v>
      </c>
    </row>
    <row r="96" spans="1:43" x14ac:dyDescent="0.2">
      <c r="A96" s="13" t="s">
        <v>176</v>
      </c>
      <c r="B96" s="13" t="s">
        <v>177</v>
      </c>
      <c r="C96" s="13" t="s">
        <v>866</v>
      </c>
      <c r="D96" s="13">
        <v>17.86</v>
      </c>
      <c r="G96" s="13">
        <v>17.009523809523809</v>
      </c>
      <c r="H96" s="13">
        <v>13.79</v>
      </c>
      <c r="K96" s="13">
        <v>0.21261904761904762</v>
      </c>
      <c r="L96" s="13">
        <v>14.002619047619048</v>
      </c>
      <c r="M96" s="13">
        <v>3.006904761904762</v>
      </c>
      <c r="N96" s="13">
        <v>0.28699880952381035</v>
      </c>
      <c r="O96" s="13">
        <v>2.7199059523809517</v>
      </c>
      <c r="P96" s="13">
        <v>3.2195238095238095</v>
      </c>
      <c r="Q96" s="13">
        <v>4.8600000000000003</v>
      </c>
      <c r="R96" s="13">
        <v>315</v>
      </c>
      <c r="S96" s="13">
        <v>60</v>
      </c>
      <c r="T96" s="18">
        <v>146039</v>
      </c>
      <c r="U96" s="18">
        <v>15.58</v>
      </c>
      <c r="V96" s="18">
        <v>271</v>
      </c>
      <c r="W96" s="13" t="s">
        <v>28</v>
      </c>
      <c r="X96" s="13" t="str">
        <f>IFERROR(((W96*1000000)/Table2[[#This Row],[Number of Service Connections]])/365,"")</f>
        <v/>
      </c>
      <c r="Y96" s="18">
        <v>4471.4399999999996</v>
      </c>
      <c r="Z96" s="18">
        <v>42376.13</v>
      </c>
      <c r="AA96" s="13" t="s">
        <v>32</v>
      </c>
      <c r="AB96" s="16">
        <v>0.18927771556550951</v>
      </c>
      <c r="AC96" s="16">
        <v>0.34347113409692587</v>
      </c>
      <c r="AD96" s="18">
        <v>46847.57</v>
      </c>
      <c r="AE96" s="20">
        <f t="shared" si="1"/>
        <v>26.152683295540442</v>
      </c>
      <c r="AF96" s="13">
        <v>2.4961844707441649</v>
      </c>
      <c r="AG96" s="13">
        <f>(Table2[[#This Row],[Real Losses (million gallons/ year)]]*1000000)/Table2[[#This Row],[Number of Service Connections]]/365</f>
        <v>23.656498824796277</v>
      </c>
      <c r="AH96" s="13">
        <f>(Table2[[#This Row],[Real Losses (million gallons/ year)]]*1000000)/Table2[[#This Row],[Length of Mains (miles)]]/365</f>
        <v>1533.2915904960548</v>
      </c>
      <c r="AI96" s="18">
        <v>148.72244444444445</v>
      </c>
      <c r="AJ96" s="18">
        <v>14.195047619047619</v>
      </c>
      <c r="AK96" s="18">
        <v>134.52739682539683</v>
      </c>
      <c r="AL96" s="13">
        <v>75.98888888888888</v>
      </c>
      <c r="AM96" s="13">
        <v>2.7199059523809517</v>
      </c>
      <c r="AO96" s="14" t="s">
        <v>23</v>
      </c>
      <c r="AP96" s="14" t="s">
        <v>25</v>
      </c>
      <c r="AQ96" s="14" t="s">
        <v>33</v>
      </c>
    </row>
    <row r="97" spans="1:43" x14ac:dyDescent="0.2">
      <c r="A97" s="13" t="s">
        <v>178</v>
      </c>
      <c r="B97" s="13" t="s">
        <v>179</v>
      </c>
      <c r="C97" s="13" t="s">
        <v>867</v>
      </c>
      <c r="E97" s="13">
        <v>310.02999999999997</v>
      </c>
      <c r="G97" s="13">
        <v>310.02999999999997</v>
      </c>
      <c r="H97" s="13">
        <v>286.50200000000001</v>
      </c>
      <c r="J97" s="13">
        <v>1.246</v>
      </c>
      <c r="K97" s="13">
        <v>3.875375</v>
      </c>
      <c r="L97" s="13">
        <v>291.62337500000001</v>
      </c>
      <c r="M97" s="13">
        <v>18.406624999999963</v>
      </c>
      <c r="N97" s="13">
        <v>1.49133</v>
      </c>
      <c r="O97" s="13">
        <v>16.915294999999961</v>
      </c>
      <c r="P97" s="13">
        <v>23.527999999999963</v>
      </c>
      <c r="Q97" s="13">
        <v>438</v>
      </c>
      <c r="R97" s="13">
        <v>3486</v>
      </c>
      <c r="S97" s="13">
        <v>85</v>
      </c>
      <c r="T97" s="18">
        <v>1321832</v>
      </c>
      <c r="U97" s="18">
        <v>7.24</v>
      </c>
      <c r="V97" s="18">
        <v>2501.39</v>
      </c>
      <c r="W97" s="13">
        <v>89.739192000000003</v>
      </c>
      <c r="X97" s="13">
        <f>IFERROR(((W97*1000000)/Table2[[#This Row],[Number of Service Connections]])/365,"")</f>
        <v>70.528055077452677</v>
      </c>
      <c r="Y97" s="18">
        <v>10797.23</v>
      </c>
      <c r="Z97" s="18">
        <v>42311.75</v>
      </c>
      <c r="AA97" s="13" t="s">
        <v>22</v>
      </c>
      <c r="AB97" s="16">
        <v>7.5889430055155846E-2</v>
      </c>
      <c r="AC97" s="16">
        <v>4.9869828519282254E-2</v>
      </c>
      <c r="AD97" s="18">
        <v>53108.979999999996</v>
      </c>
      <c r="AE97" s="20">
        <f t="shared" si="1"/>
        <v>14.466181752450085</v>
      </c>
      <c r="AF97" s="13">
        <v>1.1720698842336077</v>
      </c>
      <c r="AG97" s="13">
        <f>(Table2[[#This Row],[Real Losses (million gallons/ year)]]*1000000)/Table2[[#This Row],[Number of Service Connections]]/365</f>
        <v>13.294111868216477</v>
      </c>
      <c r="AH97" s="13">
        <f>(Table2[[#This Row],[Real Losses (million gallons/ year)]]*1000000)/Table2[[#This Row],[Length of Mains (miles)]]/365</f>
        <v>105.80656158128456</v>
      </c>
      <c r="AI97" s="18">
        <v>15.234934021801491</v>
      </c>
      <c r="AJ97" s="18">
        <v>3.0973121055651176</v>
      </c>
      <c r="AK97" s="18">
        <v>12.137621916236373</v>
      </c>
      <c r="AL97" s="13">
        <v>75.480392156862749</v>
      </c>
      <c r="AM97" s="13">
        <v>16.915294999999961</v>
      </c>
      <c r="AN97" s="13">
        <v>0.18849395256422591</v>
      </c>
      <c r="AO97" s="14" t="s">
        <v>36</v>
      </c>
      <c r="AP97" s="14" t="s">
        <v>25</v>
      </c>
      <c r="AQ97" s="14" t="s">
        <v>33</v>
      </c>
    </row>
    <row r="98" spans="1:43" x14ac:dyDescent="0.2">
      <c r="A98" s="13" t="s">
        <v>180</v>
      </c>
      <c r="B98" s="13" t="s">
        <v>181</v>
      </c>
      <c r="C98" s="13" t="s">
        <v>868</v>
      </c>
      <c r="D98" s="13">
        <v>0</v>
      </c>
      <c r="E98" s="13">
        <v>27.14</v>
      </c>
      <c r="F98" s="13">
        <v>0</v>
      </c>
      <c r="G98" s="13">
        <v>27.14</v>
      </c>
      <c r="H98" s="13">
        <v>23.855</v>
      </c>
      <c r="I98" s="13">
        <v>0</v>
      </c>
      <c r="J98" s="13">
        <v>0</v>
      </c>
      <c r="K98" s="13">
        <v>0.33925000000000005</v>
      </c>
      <c r="L98" s="13">
        <v>24.19425</v>
      </c>
      <c r="M98" s="13">
        <v>2.9457500000000003</v>
      </c>
      <c r="N98" s="13">
        <v>0.42944952531645614</v>
      </c>
      <c r="O98" s="13">
        <v>2.5163004746835442</v>
      </c>
      <c r="P98" s="13">
        <v>3.2850000000000001</v>
      </c>
      <c r="Q98" s="13">
        <v>10.1</v>
      </c>
      <c r="R98" s="13">
        <v>542</v>
      </c>
      <c r="S98" s="13">
        <v>58.1</v>
      </c>
      <c r="T98" s="18">
        <v>82400</v>
      </c>
      <c r="U98" s="18">
        <v>11.93</v>
      </c>
      <c r="V98" s="18">
        <v>1733.43</v>
      </c>
      <c r="W98" s="13" t="s">
        <v>28</v>
      </c>
      <c r="X98" s="13" t="str">
        <f>IFERROR(((W98*1000000)/Table2[[#This Row],[Number of Service Connections]])/365,"")</f>
        <v/>
      </c>
      <c r="Y98" s="18">
        <v>5123.33</v>
      </c>
      <c r="Z98" s="18">
        <v>4361.83</v>
      </c>
      <c r="AA98" s="13" t="s">
        <v>22</v>
      </c>
      <c r="AB98" s="16">
        <v>0.12103905674281504</v>
      </c>
      <c r="AC98" s="16">
        <v>0.12224793320820411</v>
      </c>
      <c r="AD98" s="18">
        <v>9485.16</v>
      </c>
      <c r="AE98" s="20">
        <f t="shared" si="1"/>
        <v>14.890309862002733</v>
      </c>
      <c r="AF98" s="13">
        <v>2.1708008154296929</v>
      </c>
      <c r="AG98" s="13">
        <f>(Table2[[#This Row],[Real Losses (million gallons/ year)]]*1000000)/Table2[[#This Row],[Number of Service Connections]]/365</f>
        <v>12.719509046573039</v>
      </c>
      <c r="AH98" s="13">
        <f>(Table2[[#This Row],[Real Losses (million gallons/ year)]]*1000000)/Table2[[#This Row],[Length of Mains (miles)]]/365</f>
        <v>682.57167358837489</v>
      </c>
      <c r="AI98" s="18">
        <v>17.500295202952028</v>
      </c>
      <c r="AJ98" s="18">
        <v>9.4526383763837636</v>
      </c>
      <c r="AK98" s="18">
        <v>8.0476568265682662</v>
      </c>
      <c r="AL98" s="13">
        <v>58.522222222222211</v>
      </c>
      <c r="AM98" s="13">
        <v>2.5163004746835442</v>
      </c>
      <c r="AO98" s="14" t="s">
        <v>36</v>
      </c>
      <c r="AP98" s="14" t="s">
        <v>24</v>
      </c>
      <c r="AQ98" s="14" t="s">
        <v>25</v>
      </c>
    </row>
    <row r="99" spans="1:43" x14ac:dyDescent="0.2">
      <c r="A99" s="13" t="s">
        <v>182</v>
      </c>
      <c r="B99" s="13" t="s">
        <v>183</v>
      </c>
      <c r="C99" s="13" t="s">
        <v>869</v>
      </c>
      <c r="D99" s="13">
        <v>0</v>
      </c>
      <c r="E99" s="13">
        <v>72.37</v>
      </c>
      <c r="F99" s="13">
        <v>0</v>
      </c>
      <c r="G99" s="13">
        <v>72.37</v>
      </c>
      <c r="H99" s="13">
        <v>68.349999999999994</v>
      </c>
      <c r="I99" s="13">
        <v>0</v>
      </c>
      <c r="J99" s="13">
        <v>0</v>
      </c>
      <c r="K99" s="13">
        <v>0.90462500000000012</v>
      </c>
      <c r="L99" s="13">
        <v>69.25462499999999</v>
      </c>
      <c r="M99" s="13">
        <v>3.1153750000000144</v>
      </c>
      <c r="N99" s="13">
        <v>2.4657175257732038</v>
      </c>
      <c r="O99" s="13">
        <v>0.64965747422681064</v>
      </c>
      <c r="P99" s="13">
        <v>4.0200000000000147</v>
      </c>
      <c r="Q99" s="13">
        <v>170.4</v>
      </c>
      <c r="R99" s="13">
        <v>1376</v>
      </c>
      <c r="S99" s="13">
        <v>86.25</v>
      </c>
      <c r="T99" s="18">
        <v>1116207.1200000001</v>
      </c>
      <c r="U99" s="18">
        <v>8.01</v>
      </c>
      <c r="V99" s="18">
        <v>2651.38</v>
      </c>
      <c r="W99" s="13">
        <v>35.519161050000001</v>
      </c>
      <c r="X99" s="13">
        <f>IFERROR(((W99*1000000)/Table2[[#This Row],[Number of Service Connections]])/365,"")</f>
        <v>70.721489825581401</v>
      </c>
      <c r="Y99" s="18">
        <v>19750.400000000001</v>
      </c>
      <c r="Z99" s="18">
        <v>1722.49</v>
      </c>
      <c r="AA99" s="13" t="s">
        <v>22</v>
      </c>
      <c r="AB99" s="16">
        <v>5.5547878955368446E-2</v>
      </c>
      <c r="AC99" s="16">
        <v>2.1386166079964481E-2</v>
      </c>
      <c r="AD99" s="18">
        <v>21472.890000000003</v>
      </c>
      <c r="AE99" s="20">
        <f t="shared" si="1"/>
        <v>6.2029607359031829</v>
      </c>
      <c r="AF99" s="13">
        <v>4.9094407569552487</v>
      </c>
      <c r="AG99" s="13">
        <f>(Table2[[#This Row],[Real Losses (million gallons/ year)]]*1000000)/Table2[[#This Row],[Number of Service Connections]]/365</f>
        <v>1.2935199789479346</v>
      </c>
      <c r="AH99" s="13">
        <f>(Table2[[#This Row],[Real Losses (million gallons/ year)]]*1000000)/Table2[[#This Row],[Length of Mains (miles)]]/365</f>
        <v>10.445325651598344</v>
      </c>
      <c r="AI99" s="18">
        <v>15.605297965116279</v>
      </c>
      <c r="AJ99" s="18">
        <v>14.353488372093024</v>
      </c>
      <c r="AK99" s="18">
        <v>1.2518095930232558</v>
      </c>
      <c r="AL99" s="13">
        <v>58.888888888888872</v>
      </c>
      <c r="AM99" s="13">
        <v>0.64965747422681064</v>
      </c>
      <c r="AN99" s="13">
        <v>1.8290338370106594E-2</v>
      </c>
      <c r="AO99" s="14" t="s">
        <v>36</v>
      </c>
      <c r="AP99" s="14" t="s">
        <v>25</v>
      </c>
      <c r="AQ99" s="14" t="s">
        <v>24</v>
      </c>
    </row>
    <row r="100" spans="1:43" x14ac:dyDescent="0.2">
      <c r="A100" s="13" t="s">
        <v>1328</v>
      </c>
      <c r="B100" s="13" t="s">
        <v>738</v>
      </c>
      <c r="C100" s="13" t="s">
        <v>830</v>
      </c>
      <c r="D100" s="13">
        <v>478.61799999999999</v>
      </c>
      <c r="E100" s="13">
        <v>0</v>
      </c>
      <c r="F100" s="13">
        <v>24.872</v>
      </c>
      <c r="G100" s="13">
        <v>453.74599999999998</v>
      </c>
      <c r="H100" s="13">
        <v>342.49599999999998</v>
      </c>
      <c r="I100" s="13">
        <v>0</v>
      </c>
      <c r="J100" s="13">
        <v>0.10100000000000001</v>
      </c>
      <c r="K100" s="13">
        <v>13.042</v>
      </c>
      <c r="L100" s="13">
        <v>355.63899999999995</v>
      </c>
      <c r="M100" s="13">
        <v>98.107000000000028</v>
      </c>
      <c r="N100" s="13">
        <v>20.021786052631573</v>
      </c>
      <c r="O100" s="13">
        <v>78.085213947368459</v>
      </c>
      <c r="P100" s="13">
        <v>111.25000000000003</v>
      </c>
      <c r="Q100" s="13">
        <v>68</v>
      </c>
      <c r="R100" s="13">
        <v>5252</v>
      </c>
      <c r="S100" s="13">
        <v>50</v>
      </c>
      <c r="T100" s="18">
        <v>2711208</v>
      </c>
      <c r="U100" s="18">
        <v>6.11</v>
      </c>
      <c r="V100" s="18">
        <v>215.49</v>
      </c>
      <c r="W100" s="13">
        <v>31.302346079545455</v>
      </c>
      <c r="X100" s="13">
        <f>IFERROR(((W100*1000000)/Table2[[#This Row],[Number of Service Connections]])/365,"")</f>
        <v>16.328989389323546</v>
      </c>
      <c r="Y100" s="18">
        <v>122333.11</v>
      </c>
      <c r="Z100" s="18">
        <v>16826.580000000002</v>
      </c>
      <c r="AA100" s="13" t="s">
        <v>22</v>
      </c>
      <c r="AB100" s="16">
        <v>0.24518122473806939</v>
      </c>
      <c r="AC100" s="16">
        <v>5.2372182659942479E-2</v>
      </c>
      <c r="AD100" s="18">
        <v>139159.69</v>
      </c>
      <c r="AE100" s="20">
        <f t="shared" si="1"/>
        <v>51.17789439639435</v>
      </c>
      <c r="AF100" s="13">
        <v>10.444441805669111</v>
      </c>
      <c r="AG100" s="13">
        <f>(Table2[[#This Row],[Real Losses (million gallons/ year)]]*1000000)/Table2[[#This Row],[Number of Service Connections]]/365</f>
        <v>40.733452590725236</v>
      </c>
      <c r="AH100" s="13">
        <f>(Table2[[#This Row],[Real Losses (million gallons/ year)]]*1000000)/Table2[[#This Row],[Length of Mains (miles)]]/365</f>
        <v>3146.0601912718962</v>
      </c>
      <c r="AI100" s="18">
        <v>26.496513709063215</v>
      </c>
      <c r="AJ100" s="18">
        <v>23.292671363290175</v>
      </c>
      <c r="AK100" s="18">
        <v>3.2038423457730389</v>
      </c>
      <c r="AL100" s="13">
        <v>60.669323767164023</v>
      </c>
      <c r="AM100" s="13">
        <v>78.085213947368459</v>
      </c>
      <c r="AN100" s="13">
        <v>2.4945482919695054</v>
      </c>
      <c r="AO100" s="14" t="s">
        <v>23</v>
      </c>
      <c r="AP100" s="14" t="s">
        <v>24</v>
      </c>
      <c r="AQ100" s="14" t="s">
        <v>55</v>
      </c>
    </row>
    <row r="101" spans="1:43" x14ac:dyDescent="0.2">
      <c r="A101" s="13" t="s">
        <v>1334</v>
      </c>
      <c r="B101" s="13" t="s">
        <v>126</v>
      </c>
      <c r="C101" s="13" t="s">
        <v>831</v>
      </c>
      <c r="D101" s="13">
        <v>343.904</v>
      </c>
      <c r="G101" s="13">
        <v>411.76245210727973</v>
      </c>
      <c r="H101" s="13">
        <v>338.37900000000002</v>
      </c>
      <c r="K101" s="13">
        <v>5.1470306513409971</v>
      </c>
      <c r="L101" s="13">
        <v>343.52603065134099</v>
      </c>
      <c r="M101" s="13">
        <v>68.236421455938739</v>
      </c>
      <c r="N101" s="13">
        <v>19.684774682899793</v>
      </c>
      <c r="O101" s="13">
        <v>48.551646773038946</v>
      </c>
      <c r="P101" s="13">
        <v>73.383452107279737</v>
      </c>
      <c r="Q101" s="13">
        <v>40</v>
      </c>
      <c r="R101" s="13">
        <v>1232</v>
      </c>
      <c r="S101" s="13">
        <v>54.11</v>
      </c>
      <c r="T101" s="18">
        <v>5566907</v>
      </c>
      <c r="U101" s="18">
        <v>4.16</v>
      </c>
      <c r="V101" s="18">
        <v>399.47</v>
      </c>
      <c r="W101" s="13" t="s">
        <v>28</v>
      </c>
      <c r="X101" s="13" t="str">
        <f>IFERROR(((W101*1000000)/Table2[[#This Row],[Number of Service Connections]])/365,"")</f>
        <v/>
      </c>
      <c r="Y101" s="18">
        <v>81838.77</v>
      </c>
      <c r="Z101" s="18">
        <v>19394.93</v>
      </c>
      <c r="AA101" s="13" t="s">
        <v>22</v>
      </c>
      <c r="AB101" s="16">
        <v>0.17821793058527971</v>
      </c>
      <c r="AC101" s="16">
        <v>1.855424893026645E-2</v>
      </c>
      <c r="AD101" s="18">
        <v>101233.70000000001</v>
      </c>
      <c r="AE101" s="20">
        <f t="shared" si="1"/>
        <v>151.74439925266574</v>
      </c>
      <c r="AF101" s="13">
        <v>43.775072680350007</v>
      </c>
      <c r="AG101" s="13">
        <f>(Table2[[#This Row],[Real Losses (million gallons/ year)]]*1000000)/Table2[[#This Row],[Number of Service Connections]]/365</f>
        <v>107.96932657231574</v>
      </c>
      <c r="AH101" s="13">
        <f>(Table2[[#This Row],[Real Losses (million gallons/ year)]]*1000000)/Table2[[#This Row],[Length of Mains (miles)]]/365</f>
        <v>3325.4552584273251</v>
      </c>
      <c r="AI101" s="18">
        <v>82.170211038961043</v>
      </c>
      <c r="AJ101" s="18">
        <v>66.427573051948059</v>
      </c>
      <c r="AK101" s="18">
        <v>15.742637987012987</v>
      </c>
      <c r="AL101" s="13">
        <v>41.728525641025641</v>
      </c>
      <c r="AM101" s="13">
        <v>48.551646773038946</v>
      </c>
      <c r="AO101" s="14" t="s">
        <v>23</v>
      </c>
      <c r="AP101" s="14" t="s">
        <v>24</v>
      </c>
      <c r="AQ101" s="14" t="s">
        <v>25</v>
      </c>
    </row>
    <row r="102" spans="1:43" x14ac:dyDescent="0.2">
      <c r="A102" s="13" t="s">
        <v>184</v>
      </c>
      <c r="B102" s="13" t="s">
        <v>185</v>
      </c>
      <c r="C102" s="13" t="s">
        <v>870</v>
      </c>
      <c r="D102" s="13">
        <v>0</v>
      </c>
      <c r="E102" s="13">
        <v>434.20400000000001</v>
      </c>
      <c r="F102" s="13">
        <v>11.01</v>
      </c>
      <c r="G102" s="13">
        <v>423.19400000000002</v>
      </c>
      <c r="H102" s="13">
        <v>345.315</v>
      </c>
      <c r="I102" s="13">
        <v>0</v>
      </c>
      <c r="J102" s="13">
        <v>0</v>
      </c>
      <c r="K102" s="13">
        <v>5.2899250000000002</v>
      </c>
      <c r="L102" s="13">
        <v>350.60492499999998</v>
      </c>
      <c r="M102" s="13">
        <v>72.589075000000037</v>
      </c>
      <c r="N102" s="13">
        <v>20.095746184210565</v>
      </c>
      <c r="O102" s="13">
        <v>52.493328815789468</v>
      </c>
      <c r="P102" s="13">
        <v>77.879000000000033</v>
      </c>
      <c r="Q102" s="13">
        <v>419</v>
      </c>
      <c r="R102" s="13">
        <v>3885</v>
      </c>
      <c r="S102" s="13">
        <v>104.5</v>
      </c>
      <c r="T102" s="18">
        <v>1895465</v>
      </c>
      <c r="U102" s="18">
        <v>7.49</v>
      </c>
      <c r="V102" s="18">
        <v>2578.41</v>
      </c>
      <c r="W102" s="13">
        <v>108.68857944999999</v>
      </c>
      <c r="X102" s="13">
        <f>IFERROR(((W102*1000000)/Table2[[#This Row],[Number of Service Connections]])/365,"")</f>
        <v>76.647858429858417</v>
      </c>
      <c r="Y102" s="18">
        <v>150517.14000000001</v>
      </c>
      <c r="Z102" s="18">
        <v>135349.32</v>
      </c>
      <c r="AA102" s="13" t="s">
        <v>22</v>
      </c>
      <c r="AB102" s="16">
        <v>0.18402671115374988</v>
      </c>
      <c r="AC102" s="16">
        <v>0.15801191707095982</v>
      </c>
      <c r="AD102" s="18">
        <v>285866.46000000002</v>
      </c>
      <c r="AE102" s="20">
        <f t="shared" si="1"/>
        <v>51.190264628620817</v>
      </c>
      <c r="AF102" s="13">
        <v>14.171644494427506</v>
      </c>
      <c r="AG102" s="13">
        <f>(Table2[[#This Row],[Real Losses (million gallons/ year)]]*1000000)/Table2[[#This Row],[Number of Service Connections]]/365</f>
        <v>37.018620134193313</v>
      </c>
      <c r="AH102" s="13">
        <f>(Table2[[#This Row],[Real Losses (million gallons/ year)]]*1000000)/Table2[[#This Row],[Length of Mains (miles)]]/365</f>
        <v>343.23947308195943</v>
      </c>
      <c r="AI102" s="18">
        <v>73.582100386100393</v>
      </c>
      <c r="AJ102" s="18">
        <v>38.74315057915058</v>
      </c>
      <c r="AK102" s="18">
        <v>34.838949806949806</v>
      </c>
      <c r="AL102" s="13">
        <v>55.422222222222217</v>
      </c>
      <c r="AM102" s="13">
        <v>52.493328815789468</v>
      </c>
      <c r="AN102" s="13">
        <v>0.4829700515125232</v>
      </c>
      <c r="AO102" s="14" t="s">
        <v>36</v>
      </c>
      <c r="AP102" s="14" t="s">
        <v>24</v>
      </c>
      <c r="AQ102" s="14" t="s">
        <v>25</v>
      </c>
    </row>
    <row r="103" spans="1:43" ht="22.5" x14ac:dyDescent="0.2">
      <c r="A103" s="13" t="s">
        <v>186</v>
      </c>
      <c r="B103" s="13" t="s">
        <v>128</v>
      </c>
      <c r="C103" s="13" t="s">
        <v>871</v>
      </c>
      <c r="E103" s="13">
        <v>19.841999999999999</v>
      </c>
      <c r="G103" s="13">
        <v>22.046666666666663</v>
      </c>
      <c r="H103" s="13">
        <v>17.565000000000001</v>
      </c>
      <c r="K103" s="13">
        <v>0.27558333333333329</v>
      </c>
      <c r="L103" s="13">
        <v>17.840583333333335</v>
      </c>
      <c r="M103" s="13">
        <v>4.2060833333333285</v>
      </c>
      <c r="N103" s="13">
        <v>1.0235028508771957</v>
      </c>
      <c r="O103" s="13">
        <v>3.1825804824561326</v>
      </c>
      <c r="P103" s="13">
        <v>4.481666666666662</v>
      </c>
      <c r="Q103" s="13">
        <v>42</v>
      </c>
      <c r="R103" s="13">
        <v>357</v>
      </c>
      <c r="S103" s="13">
        <v>63</v>
      </c>
      <c r="T103" s="18">
        <v>146493.68</v>
      </c>
      <c r="U103" s="18">
        <v>5.69</v>
      </c>
      <c r="V103" s="18">
        <v>3209.15</v>
      </c>
      <c r="W103" s="13" t="s">
        <v>28</v>
      </c>
      <c r="X103" s="13" t="str">
        <f>IFERROR(((W103*1000000)/Table2[[#This Row],[Number of Service Connections]])/365,"")</f>
        <v/>
      </c>
      <c r="Y103" s="18">
        <v>5823.73</v>
      </c>
      <c r="Z103" s="18">
        <v>10213.379999999999</v>
      </c>
      <c r="AA103" s="13" t="s">
        <v>22</v>
      </c>
      <c r="AB103" s="16">
        <v>0.20328091926217098</v>
      </c>
      <c r="AC103" s="16">
        <v>0.11551008638005414</v>
      </c>
      <c r="AD103" s="18">
        <v>16037.109999999999</v>
      </c>
      <c r="AE103" s="20">
        <f t="shared" si="1"/>
        <v>32.278756251358956</v>
      </c>
      <c r="AF103" s="13">
        <v>7.8546705872928566</v>
      </c>
      <c r="AG103" s="13">
        <f>(Table2[[#This Row],[Real Losses (million gallons/ year)]]*1000000)/Table2[[#This Row],[Number of Service Connections]]/365</f>
        <v>24.424085664066098</v>
      </c>
      <c r="AH103" s="13">
        <f>(Table2[[#This Row],[Real Losses (million gallons/ year)]]*1000000)/Table2[[#This Row],[Length of Mains (miles)]]/365</f>
        <v>207.60472814456185</v>
      </c>
      <c r="AI103" s="18">
        <v>44.921876750700278</v>
      </c>
      <c r="AJ103" s="18">
        <v>16.312969187675069</v>
      </c>
      <c r="AK103" s="18">
        <v>28.608907563025209</v>
      </c>
      <c r="AL103" s="13">
        <v>56.44343434343434</v>
      </c>
      <c r="AM103" s="13">
        <v>3.1825804824561326</v>
      </c>
      <c r="AO103" s="14" t="s">
        <v>36</v>
      </c>
      <c r="AP103" s="14" t="s">
        <v>24</v>
      </c>
      <c r="AQ103" s="14" t="s">
        <v>37</v>
      </c>
    </row>
    <row r="104" spans="1:43" x14ac:dyDescent="0.2">
      <c r="A104" s="13" t="s">
        <v>187</v>
      </c>
      <c r="B104" s="13" t="s">
        <v>188</v>
      </c>
      <c r="C104" s="13" t="s">
        <v>872</v>
      </c>
      <c r="E104" s="13">
        <v>59.725000000000001</v>
      </c>
      <c r="F104" s="13">
        <v>18.265000000000001</v>
      </c>
      <c r="G104" s="13">
        <v>41.46</v>
      </c>
      <c r="H104" s="13">
        <v>36.28</v>
      </c>
      <c r="K104" s="13">
        <v>0.51824999999999999</v>
      </c>
      <c r="L104" s="13">
        <v>36.798250000000003</v>
      </c>
      <c r="M104" s="13">
        <v>4.6617499999999978</v>
      </c>
      <c r="N104" s="13">
        <v>2.1038236842105249</v>
      </c>
      <c r="O104" s="13">
        <v>2.5579263157894729</v>
      </c>
      <c r="P104" s="13">
        <v>5.1799999999999979</v>
      </c>
      <c r="Q104" s="13">
        <v>16</v>
      </c>
      <c r="R104" s="13">
        <v>759</v>
      </c>
      <c r="S104" s="13">
        <v>65</v>
      </c>
      <c r="T104" s="18">
        <v>498160.08</v>
      </c>
      <c r="U104" s="18">
        <v>12.95</v>
      </c>
      <c r="V104" s="18">
        <v>3319.76</v>
      </c>
      <c r="W104" s="13" t="s">
        <v>28</v>
      </c>
      <c r="X104" s="13" t="str">
        <f>IFERROR(((W104*1000000)/Table2[[#This Row],[Number of Service Connections]])/365,"")</f>
        <v/>
      </c>
      <c r="Y104" s="18">
        <v>27244.52</v>
      </c>
      <c r="Z104" s="18">
        <v>8491.7000000000007</v>
      </c>
      <c r="AA104" s="13" t="s">
        <v>22</v>
      </c>
      <c r="AB104" s="16">
        <v>0.12493970091654602</v>
      </c>
      <c r="AC104" s="16">
        <v>7.5190054965125985E-2</v>
      </c>
      <c r="AD104" s="18">
        <v>35736.22</v>
      </c>
      <c r="AE104" s="20">
        <f t="shared" si="1"/>
        <v>16.827296190012085</v>
      </c>
      <c r="AF104" s="13">
        <v>7.5940718111809877</v>
      </c>
      <c r="AG104" s="13">
        <f>(Table2[[#This Row],[Real Losses (million gallons/ year)]]*1000000)/Table2[[#This Row],[Number of Service Connections]]/365</f>
        <v>9.2332243788310961</v>
      </c>
      <c r="AH104" s="13">
        <f>(Table2[[#This Row],[Real Losses (million gallons/ year)]]*1000000)/Table2[[#This Row],[Length of Mains (miles)]]/365</f>
        <v>438.00108147080016</v>
      </c>
      <c r="AI104" s="18">
        <v>47.083293807641631</v>
      </c>
      <c r="AJ104" s="18">
        <v>35.895283267457181</v>
      </c>
      <c r="AK104" s="18">
        <v>11.188010540184454</v>
      </c>
      <c r="AL104" s="13">
        <v>37.799999999999997</v>
      </c>
      <c r="AM104" s="13">
        <v>2.5579263157894729</v>
      </c>
      <c r="AO104" s="14" t="s">
        <v>36</v>
      </c>
      <c r="AP104" s="14" t="s">
        <v>25</v>
      </c>
      <c r="AQ104" s="14" t="s">
        <v>24</v>
      </c>
    </row>
    <row r="105" spans="1:43" ht="22.5" x14ac:dyDescent="0.2">
      <c r="A105" s="13" t="s">
        <v>189</v>
      </c>
      <c r="B105" s="13" t="s">
        <v>190</v>
      </c>
      <c r="C105" s="13" t="s">
        <v>873</v>
      </c>
      <c r="D105" s="13">
        <v>0</v>
      </c>
      <c r="E105" s="13">
        <v>76.227000000000004</v>
      </c>
      <c r="F105" s="13">
        <v>0</v>
      </c>
      <c r="G105" s="13">
        <v>76.227000000000004</v>
      </c>
      <c r="H105" s="13">
        <v>75.616</v>
      </c>
      <c r="I105" s="13">
        <v>5.0000000000000001E-3</v>
      </c>
      <c r="J105" s="13">
        <v>0</v>
      </c>
      <c r="K105" s="13">
        <v>0.1</v>
      </c>
      <c r="L105" s="13">
        <v>75.720999999999989</v>
      </c>
      <c r="M105" s="13">
        <v>0.50600000000001444</v>
      </c>
      <c r="N105" s="13">
        <v>2.7182466752577397</v>
      </c>
      <c r="O105" s="13">
        <v>-2.2122466752577252</v>
      </c>
      <c r="P105" s="13">
        <v>0.60600000000001442</v>
      </c>
      <c r="Q105" s="13">
        <v>600</v>
      </c>
      <c r="R105" s="13">
        <v>1765</v>
      </c>
      <c r="S105" s="13">
        <v>55</v>
      </c>
      <c r="T105" s="18">
        <v>677830</v>
      </c>
      <c r="U105" s="18">
        <v>9.82</v>
      </c>
      <c r="V105" s="18">
        <v>1921.03</v>
      </c>
      <c r="W105" s="13">
        <v>70.478306250000003</v>
      </c>
      <c r="X105" s="13">
        <f>IFERROR(((W105*1000000)/Table2[[#This Row],[Number of Service Connections]])/365,"")</f>
        <v>109.40014164305948</v>
      </c>
      <c r="Y105" s="18">
        <v>26693.18</v>
      </c>
      <c r="Z105" s="18">
        <v>-4249.79</v>
      </c>
      <c r="AA105" s="13" t="s">
        <v>22</v>
      </c>
      <c r="AB105" s="16">
        <v>7.9499389979930269E-3</v>
      </c>
      <c r="AC105" s="16">
        <v>3.3394056209463521E-2</v>
      </c>
      <c r="AD105" s="18">
        <v>22443.39</v>
      </c>
      <c r="AE105" s="20">
        <f t="shared" si="1"/>
        <v>0.78543986961079515</v>
      </c>
      <c r="AF105" s="13">
        <v>4.2194057592576195</v>
      </c>
      <c r="AG105" s="13">
        <f>(Table2[[#This Row],[Real Losses (million gallons/ year)]]*1000000)/Table2[[#This Row],[Number of Service Connections]]/365</f>
        <v>-3.4339658896468244</v>
      </c>
      <c r="AH105" s="13">
        <f>(Table2[[#This Row],[Real Losses (million gallons/ year)]]*1000000)/Table2[[#This Row],[Length of Mains (miles)]]/365</f>
        <v>-10.101582992044408</v>
      </c>
      <c r="AI105" s="18">
        <v>12.715801699716714</v>
      </c>
      <c r="AJ105" s="18">
        <v>15.123614730878186</v>
      </c>
      <c r="AK105" s="18">
        <v>-2.4078130311614729</v>
      </c>
      <c r="AL105" s="13">
        <v>49.117647058823515</v>
      </c>
      <c r="AM105" s="13">
        <v>-2.2122466752577252</v>
      </c>
      <c r="AN105" s="13">
        <v>-3.1389044274282983E-2</v>
      </c>
      <c r="AO105" s="14" t="s">
        <v>36</v>
      </c>
      <c r="AP105" s="14" t="s">
        <v>25</v>
      </c>
      <c r="AQ105" s="14" t="s">
        <v>40</v>
      </c>
    </row>
    <row r="106" spans="1:43" x14ac:dyDescent="0.2">
      <c r="A106" s="13" t="s">
        <v>191</v>
      </c>
      <c r="B106" s="13" t="s">
        <v>192</v>
      </c>
      <c r="C106" s="13" t="s">
        <v>874</v>
      </c>
      <c r="D106" s="13">
        <v>139.45699999999999</v>
      </c>
      <c r="E106" s="13">
        <v>2.8260000000000001</v>
      </c>
      <c r="F106" s="13">
        <v>0</v>
      </c>
      <c r="G106" s="13">
        <v>142.28299999999999</v>
      </c>
      <c r="H106" s="13">
        <v>104.639</v>
      </c>
      <c r="I106" s="13">
        <v>0</v>
      </c>
      <c r="J106" s="13">
        <v>0</v>
      </c>
      <c r="K106" s="13">
        <v>1.7785374999999999</v>
      </c>
      <c r="L106" s="13">
        <v>106.41753749999999</v>
      </c>
      <c r="M106" s="13">
        <v>35.865462499999992</v>
      </c>
      <c r="N106" s="13">
        <v>3.8535627319587586</v>
      </c>
      <c r="O106" s="13">
        <v>32.011899768041232</v>
      </c>
      <c r="P106" s="13">
        <v>37.643999999999991</v>
      </c>
      <c r="Q106" s="13">
        <v>135.5</v>
      </c>
      <c r="R106" s="13">
        <v>1435</v>
      </c>
      <c r="S106" s="13">
        <v>60</v>
      </c>
      <c r="T106" s="18">
        <v>652843</v>
      </c>
      <c r="U106" s="18">
        <v>7.74</v>
      </c>
      <c r="V106" s="18">
        <v>388.91</v>
      </c>
      <c r="W106" s="13">
        <v>20.767879500000003</v>
      </c>
      <c r="X106" s="13">
        <f>IFERROR(((W106*1000000)/Table2[[#This Row],[Number of Service Connections]])/365,"")</f>
        <v>39.650383275261333</v>
      </c>
      <c r="Y106" s="18">
        <v>29826.58</v>
      </c>
      <c r="Z106" s="18">
        <v>12449.75</v>
      </c>
      <c r="AA106" s="13" t="s">
        <v>22</v>
      </c>
      <c r="AB106" s="16">
        <v>0.26457131210334328</v>
      </c>
      <c r="AC106" s="16">
        <v>6.5816765291616369E-2</v>
      </c>
      <c r="AD106" s="18">
        <v>42276.33</v>
      </c>
      <c r="AE106" s="20">
        <f t="shared" si="1"/>
        <v>68.474941530237203</v>
      </c>
      <c r="AF106" s="13">
        <v>7.3572864912581899</v>
      </c>
      <c r="AG106" s="13">
        <f>(Table2[[#This Row],[Real Losses (million gallons/ year)]]*1000000)/Table2[[#This Row],[Number of Service Connections]]/365</f>
        <v>61.117655038979009</v>
      </c>
      <c r="AH106" s="13">
        <f>(Table2[[#This Row],[Real Losses (million gallons/ year)]]*1000000)/Table2[[#This Row],[Length of Mains (miles)]]/365</f>
        <v>647.260774767047</v>
      </c>
      <c r="AI106" s="18">
        <v>29.460857142857144</v>
      </c>
      <c r="AJ106" s="18">
        <v>20.785073170731707</v>
      </c>
      <c r="AK106" s="18">
        <v>8.6757839721254353</v>
      </c>
      <c r="AL106" s="13">
        <v>61.699999999999989</v>
      </c>
      <c r="AM106" s="13">
        <v>32.011899768041232</v>
      </c>
      <c r="AN106" s="13">
        <v>1.5414139786414509</v>
      </c>
      <c r="AO106" s="14" t="s">
        <v>23</v>
      </c>
      <c r="AP106" s="14" t="s">
        <v>24</v>
      </c>
      <c r="AQ106" s="14" t="s">
        <v>25</v>
      </c>
    </row>
    <row r="107" spans="1:43" x14ac:dyDescent="0.2">
      <c r="A107" s="13" t="s">
        <v>193</v>
      </c>
      <c r="B107" s="13" t="s">
        <v>194</v>
      </c>
      <c r="C107" s="13" t="s">
        <v>875</v>
      </c>
      <c r="D107" s="13">
        <v>0</v>
      </c>
      <c r="E107" s="13">
        <v>226.28890000000001</v>
      </c>
      <c r="F107" s="13">
        <v>0</v>
      </c>
      <c r="G107" s="13">
        <v>232.09117948717952</v>
      </c>
      <c r="H107" s="13">
        <v>161.51499999999999</v>
      </c>
      <c r="I107" s="13">
        <v>0</v>
      </c>
      <c r="J107" s="13">
        <v>0</v>
      </c>
      <c r="K107" s="13">
        <v>2.9011397435897441</v>
      </c>
      <c r="L107" s="13">
        <v>164.41613974358972</v>
      </c>
      <c r="M107" s="13">
        <v>67.675039743589792</v>
      </c>
      <c r="N107" s="13">
        <v>6.8420724435366163</v>
      </c>
      <c r="O107" s="13">
        <v>60.832967300053177</v>
      </c>
      <c r="P107" s="13">
        <v>70.57617948717953</v>
      </c>
      <c r="Q107" s="13">
        <v>330</v>
      </c>
      <c r="R107" s="13">
        <v>3300</v>
      </c>
      <c r="S107" s="13">
        <v>75</v>
      </c>
      <c r="T107" s="18">
        <v>1500585</v>
      </c>
      <c r="U107" s="18">
        <v>9.5399999999999991</v>
      </c>
      <c r="V107" s="18">
        <v>3627.94</v>
      </c>
      <c r="W107" s="13">
        <v>62.423212499999998</v>
      </c>
      <c r="X107" s="13">
        <f>IFERROR(((W107*1000000)/Table2[[#This Row],[Number of Service Connections]])/365,"")</f>
        <v>51.825000000000003</v>
      </c>
      <c r="Y107" s="18">
        <v>65271.7</v>
      </c>
      <c r="Z107" s="18">
        <v>220698.36</v>
      </c>
      <c r="AA107" s="13" t="s">
        <v>22</v>
      </c>
      <c r="AB107" s="16">
        <v>0.30408815898614572</v>
      </c>
      <c r="AC107" s="16">
        <v>0.19758642179917066</v>
      </c>
      <c r="AD107" s="18">
        <v>285970.06</v>
      </c>
      <c r="AE107" s="20">
        <f t="shared" si="1"/>
        <v>56.185172057774842</v>
      </c>
      <c r="AF107" s="13">
        <v>5.6804254408772241</v>
      </c>
      <c r="AG107" s="13">
        <f>(Table2[[#This Row],[Real Losses (million gallons/ year)]]*1000000)/Table2[[#This Row],[Number of Service Connections]]/365</f>
        <v>50.50474661689762</v>
      </c>
      <c r="AH107" s="13">
        <f>(Table2[[#This Row],[Real Losses (million gallons/ year)]]*1000000)/Table2[[#This Row],[Length of Mains (miles)]]/365</f>
        <v>505.0474661689762</v>
      </c>
      <c r="AI107" s="18">
        <v>86.657593939393934</v>
      </c>
      <c r="AJ107" s="18">
        <v>19.77930303030303</v>
      </c>
      <c r="AK107" s="18">
        <v>66.878290909090907</v>
      </c>
      <c r="AL107" s="13">
        <v>60.058536585365843</v>
      </c>
      <c r="AM107" s="13">
        <v>60.832967300053177</v>
      </c>
      <c r="AN107" s="13">
        <v>0.97452477794303172</v>
      </c>
      <c r="AO107" s="14" t="s">
        <v>36</v>
      </c>
      <c r="AP107" s="14" t="s">
        <v>24</v>
      </c>
      <c r="AQ107" s="14" t="s">
        <v>25</v>
      </c>
    </row>
    <row r="108" spans="1:43" ht="22.5" x14ac:dyDescent="0.2">
      <c r="A108" s="13" t="s">
        <v>195</v>
      </c>
      <c r="B108" s="13" t="s">
        <v>57</v>
      </c>
      <c r="C108" s="13" t="s">
        <v>876</v>
      </c>
      <c r="E108" s="13">
        <v>91.796000000000006</v>
      </c>
      <c r="G108" s="13">
        <v>91.796000000000006</v>
      </c>
      <c r="H108" s="13">
        <v>68.308999999999997</v>
      </c>
      <c r="K108" s="13">
        <v>1.1474500000000001</v>
      </c>
      <c r="L108" s="13">
        <v>69.456450000000004</v>
      </c>
      <c r="M108" s="13">
        <v>22.339550000000003</v>
      </c>
      <c r="N108" s="13">
        <v>3.9954730263157963</v>
      </c>
      <c r="O108" s="13">
        <v>18.344076973684206</v>
      </c>
      <c r="P108" s="13">
        <v>23.487000000000002</v>
      </c>
      <c r="Q108" s="13">
        <v>79</v>
      </c>
      <c r="R108" s="13">
        <v>1411</v>
      </c>
      <c r="S108" s="13">
        <v>62</v>
      </c>
      <c r="T108" s="18">
        <v>762073</v>
      </c>
      <c r="U108" s="18">
        <v>8.7799999999999994</v>
      </c>
      <c r="V108" s="18">
        <v>2390</v>
      </c>
      <c r="W108" s="13">
        <v>14.461475199999997</v>
      </c>
      <c r="X108" s="13">
        <f>IFERROR(((W108*1000000)/Table2[[#This Row],[Number of Service Connections]])/365,"")</f>
        <v>28.079716513111265</v>
      </c>
      <c r="Y108" s="18">
        <v>35080.25</v>
      </c>
      <c r="Z108" s="18">
        <v>43842.34</v>
      </c>
      <c r="AA108" s="13" t="s">
        <v>22</v>
      </c>
      <c r="AB108" s="16">
        <v>0.25586082182230163</v>
      </c>
      <c r="AC108" s="16">
        <v>0.10716165333000637</v>
      </c>
      <c r="AD108" s="18">
        <v>78922.59</v>
      </c>
      <c r="AE108" s="20">
        <f t="shared" si="1"/>
        <v>43.376503596982616</v>
      </c>
      <c r="AF108" s="13">
        <v>7.7579740906882249</v>
      </c>
      <c r="AG108" s="13">
        <f>(Table2[[#This Row],[Real Losses (million gallons/ year)]]*1000000)/Table2[[#This Row],[Number of Service Connections]]/365</f>
        <v>35.618529506294394</v>
      </c>
      <c r="AH108" s="13">
        <f>(Table2[[#This Row],[Real Losses (million gallons/ year)]]*1000000)/Table2[[#This Row],[Length of Mains (miles)]]/365</f>
        <v>636.17398903014418</v>
      </c>
      <c r="AI108" s="18">
        <v>55.933798724309</v>
      </c>
      <c r="AJ108" s="18">
        <v>24.861977321048901</v>
      </c>
      <c r="AK108" s="18">
        <v>31.071821403260099</v>
      </c>
      <c r="AL108" s="13">
        <v>61.411111111111104</v>
      </c>
      <c r="AM108" s="13">
        <v>18.344076973684206</v>
      </c>
      <c r="AN108" s="13">
        <v>1.2684789566754717</v>
      </c>
      <c r="AO108" s="14" t="s">
        <v>36</v>
      </c>
      <c r="AP108" s="14" t="s">
        <v>25</v>
      </c>
      <c r="AQ108" s="14" t="s">
        <v>37</v>
      </c>
    </row>
    <row r="109" spans="1:43" ht="22.5" x14ac:dyDescent="0.2">
      <c r="A109" s="13" t="s">
        <v>196</v>
      </c>
      <c r="B109" s="13" t="s">
        <v>197</v>
      </c>
      <c r="C109" s="13" t="s">
        <v>877</v>
      </c>
      <c r="D109" s="13">
        <v>0</v>
      </c>
      <c r="E109" s="13">
        <v>230</v>
      </c>
      <c r="F109" s="13">
        <v>0</v>
      </c>
      <c r="G109" s="13">
        <v>234.69387755102042</v>
      </c>
      <c r="H109" s="13">
        <v>178</v>
      </c>
      <c r="I109" s="13">
        <v>0</v>
      </c>
      <c r="J109" s="13">
        <v>2.2000000000000002</v>
      </c>
      <c r="K109" s="13">
        <v>2.9336734693877555</v>
      </c>
      <c r="L109" s="13">
        <v>183.13367346938773</v>
      </c>
      <c r="M109" s="13">
        <v>51.560204081632691</v>
      </c>
      <c r="N109" s="13">
        <v>12.533862353452035</v>
      </c>
      <c r="O109" s="13">
        <v>39.026341728180654</v>
      </c>
      <c r="P109" s="13">
        <v>56.693877551020449</v>
      </c>
      <c r="Q109" s="13">
        <v>340</v>
      </c>
      <c r="R109" s="13">
        <v>3864</v>
      </c>
      <c r="S109" s="13">
        <v>96</v>
      </c>
      <c r="T109" s="18">
        <v>1584798</v>
      </c>
      <c r="U109" s="18">
        <v>9.76</v>
      </c>
      <c r="V109" s="18">
        <v>6.26</v>
      </c>
      <c r="W109" s="13">
        <v>84.76176000000001</v>
      </c>
      <c r="X109" s="13">
        <f>IFERROR(((W109*1000000)/Table2[[#This Row],[Number of Service Connections]])/365,"")</f>
        <v>60.09937888198759</v>
      </c>
      <c r="Y109" s="18">
        <v>122330.5</v>
      </c>
      <c r="Z109" s="18">
        <v>244.3</v>
      </c>
      <c r="AA109" s="13" t="s">
        <v>22</v>
      </c>
      <c r="AB109" s="16">
        <v>0.24156521739130449</v>
      </c>
      <c r="AC109" s="16">
        <v>7.736439487229832E-2</v>
      </c>
      <c r="AD109" s="18">
        <v>122574.8</v>
      </c>
      <c r="AE109" s="20">
        <f t="shared" si="1"/>
        <v>36.558186620176897</v>
      </c>
      <c r="AF109" s="13">
        <v>8.8869950604470027</v>
      </c>
      <c r="AG109" s="13">
        <f>(Table2[[#This Row],[Real Losses (million gallons/ year)]]*1000000)/Table2[[#This Row],[Number of Service Connections]]/365</f>
        <v>27.671191559729898</v>
      </c>
      <c r="AH109" s="13">
        <f>(Table2[[#This Row],[Real Losses (million gallons/ year)]]*1000000)/Table2[[#This Row],[Length of Mains (miles)]]/365</f>
        <v>314.47495349057743</v>
      </c>
      <c r="AI109" s="18">
        <v>31.722256728778468</v>
      </c>
      <c r="AJ109" s="18">
        <v>31.659032091097309</v>
      </c>
      <c r="AK109" s="18">
        <v>6.3224637681159421E-2</v>
      </c>
      <c r="AL109" s="13">
        <v>70.343137254901961</v>
      </c>
      <c r="AM109" s="13">
        <v>39.026341728180654</v>
      </c>
      <c r="AN109" s="13">
        <v>0.46042391909017283</v>
      </c>
      <c r="AO109" s="14" t="s">
        <v>55</v>
      </c>
      <c r="AP109" s="14" t="s">
        <v>40</v>
      </c>
      <c r="AQ109" s="14" t="s">
        <v>36</v>
      </c>
    </row>
    <row r="110" spans="1:43" x14ac:dyDescent="0.2">
      <c r="A110" s="13" t="s">
        <v>198</v>
      </c>
      <c r="B110" s="13" t="s">
        <v>199</v>
      </c>
      <c r="C110" s="13" t="s">
        <v>878</v>
      </c>
      <c r="D110" s="13">
        <v>459.6</v>
      </c>
      <c r="E110" s="13">
        <v>16</v>
      </c>
      <c r="F110" s="13">
        <v>63.9</v>
      </c>
      <c r="G110" s="13">
        <v>416.34242424242427</v>
      </c>
      <c r="H110" s="13">
        <v>398.99</v>
      </c>
      <c r="J110" s="13">
        <v>4.3</v>
      </c>
      <c r="K110" s="13">
        <v>5.2042803030303038</v>
      </c>
      <c r="L110" s="13">
        <v>408.49428030303034</v>
      </c>
      <c r="M110" s="13">
        <v>7.8481439393939354</v>
      </c>
      <c r="N110" s="13">
        <v>2.0383310606060605</v>
      </c>
      <c r="O110" s="13">
        <v>5.8098128787878753</v>
      </c>
      <c r="P110" s="13">
        <v>17.352424242424242</v>
      </c>
      <c r="Q110" s="13">
        <v>235</v>
      </c>
      <c r="R110" s="13">
        <v>6003</v>
      </c>
      <c r="S110" s="13">
        <v>76.400000000000006</v>
      </c>
      <c r="T110" s="18">
        <v>1257887</v>
      </c>
      <c r="U110" s="18">
        <v>4.8099999999999996</v>
      </c>
      <c r="V110" s="18">
        <v>326.91000000000003</v>
      </c>
      <c r="W110" s="13">
        <v>60.562814800000005</v>
      </c>
      <c r="X110" s="13">
        <f>IFERROR(((W110*1000000)/Table2[[#This Row],[Number of Service Connections]])/365,"")</f>
        <v>27.64043311677495</v>
      </c>
      <c r="Y110" s="18">
        <v>9804.3700000000008</v>
      </c>
      <c r="Z110" s="18">
        <v>1899.29</v>
      </c>
      <c r="AA110" s="13" t="s">
        <v>22</v>
      </c>
      <c r="AB110" s="16">
        <v>4.1678251439301844E-2</v>
      </c>
      <c r="AC110" s="16">
        <v>1.1774271141671178E-2</v>
      </c>
      <c r="AD110" s="18">
        <v>11703.66</v>
      </c>
      <c r="AE110" s="20">
        <f t="shared" si="1"/>
        <v>3.581836451360592</v>
      </c>
      <c r="AF110" s="13">
        <v>0.93027963671409075</v>
      </c>
      <c r="AG110" s="13">
        <f>(Table2[[#This Row],[Real Losses (million gallons/ year)]]*1000000)/Table2[[#This Row],[Number of Service Connections]]/365</f>
        <v>2.6515568146465012</v>
      </c>
      <c r="AH110" s="13">
        <f>(Table2[[#This Row],[Real Losses (million gallons/ year)]]*1000000)/Table2[[#This Row],[Length of Mains (miles)]]/365</f>
        <v>67.733172588608284</v>
      </c>
      <c r="AI110" s="18">
        <v>1.9496351824087956</v>
      </c>
      <c r="AJ110" s="18">
        <v>1.6332450441445943</v>
      </c>
      <c r="AK110" s="18">
        <v>0.31639013826420126</v>
      </c>
      <c r="AL110" s="13">
        <v>70.519607843137251</v>
      </c>
      <c r="AM110" s="13">
        <v>5.8098128787878753</v>
      </c>
      <c r="AN110" s="13">
        <v>9.5930364167747945E-2</v>
      </c>
      <c r="AO110" s="14" t="s">
        <v>23</v>
      </c>
      <c r="AP110" s="14" t="s">
        <v>33</v>
      </c>
      <c r="AQ110" s="14" t="s">
        <v>43</v>
      </c>
    </row>
    <row r="111" spans="1:43" ht="22.5" x14ac:dyDescent="0.2">
      <c r="A111" s="13" t="s">
        <v>200</v>
      </c>
      <c r="B111" s="13" t="s">
        <v>1253</v>
      </c>
      <c r="C111" s="13" t="s">
        <v>879</v>
      </c>
      <c r="D111" s="13">
        <v>508.798</v>
      </c>
      <c r="E111" s="13">
        <v>0</v>
      </c>
      <c r="F111" s="13">
        <v>0</v>
      </c>
      <c r="G111" s="13">
        <v>508.798</v>
      </c>
      <c r="H111" s="13">
        <v>402.7978</v>
      </c>
      <c r="I111" s="13">
        <v>0</v>
      </c>
      <c r="J111" s="13">
        <v>0</v>
      </c>
      <c r="K111" s="13">
        <v>0.40716799999999997</v>
      </c>
      <c r="L111" s="13">
        <v>403.20496800000001</v>
      </c>
      <c r="M111" s="13">
        <v>105.59303199999999</v>
      </c>
      <c r="N111" s="13">
        <v>6.3476541464646408</v>
      </c>
      <c r="O111" s="13">
        <v>99.245377853535359</v>
      </c>
      <c r="P111" s="13">
        <v>106.00019999999999</v>
      </c>
      <c r="Q111" s="13">
        <v>500.5</v>
      </c>
      <c r="R111" s="13">
        <v>6959</v>
      </c>
      <c r="S111" s="13">
        <v>65</v>
      </c>
      <c r="T111" s="18">
        <v>2331468</v>
      </c>
      <c r="U111" s="18">
        <v>5.39</v>
      </c>
      <c r="V111" s="18">
        <v>515.71</v>
      </c>
      <c r="W111" s="13">
        <v>96.721359487926136</v>
      </c>
      <c r="X111" s="13">
        <f>IFERROR(((W111*1000000)/Table2[[#This Row],[Number of Service Connections]])/365,"")</f>
        <v>38.078750681752865</v>
      </c>
      <c r="Y111" s="18">
        <v>34213.86</v>
      </c>
      <c r="Z111" s="18">
        <v>51181.83</v>
      </c>
      <c r="AA111" s="13" t="s">
        <v>22</v>
      </c>
      <c r="AB111" s="16">
        <v>0.20833454534019397</v>
      </c>
      <c r="AC111" s="16">
        <v>3.6717497418609711E-2</v>
      </c>
      <c r="AD111" s="18">
        <v>85395.69</v>
      </c>
      <c r="AE111" s="20">
        <f t="shared" si="1"/>
        <v>41.571487007068804</v>
      </c>
      <c r="AF111" s="13">
        <v>2.4990419999978903</v>
      </c>
      <c r="AG111" s="13">
        <f>(Table2[[#This Row],[Real Losses (million gallons/ year)]]*1000000)/Table2[[#This Row],[Number of Service Connections]]/365</f>
        <v>39.072445007070911</v>
      </c>
      <c r="AH111" s="13">
        <f>(Table2[[#This Row],[Real Losses (million gallons/ year)]]*1000000)/Table2[[#This Row],[Length of Mains (miles)]]/365</f>
        <v>543.26702258582702</v>
      </c>
      <c r="AI111" s="18">
        <v>12.271258801551948</v>
      </c>
      <c r="AJ111" s="18">
        <v>4.9164908751257368</v>
      </c>
      <c r="AK111" s="18">
        <v>7.3547679264262102</v>
      </c>
      <c r="AL111" s="13">
        <v>47.044444444444444</v>
      </c>
      <c r="AM111" s="13">
        <v>99.245377853535359</v>
      </c>
      <c r="AN111" s="13">
        <v>1.0260957701481057</v>
      </c>
      <c r="AO111" s="14" t="s">
        <v>23</v>
      </c>
      <c r="AP111" s="14" t="s">
        <v>24</v>
      </c>
      <c r="AQ111" s="14" t="s">
        <v>40</v>
      </c>
    </row>
    <row r="112" spans="1:43" x14ac:dyDescent="0.2">
      <c r="A112" s="13" t="s">
        <v>201</v>
      </c>
      <c r="B112" s="13" t="s">
        <v>202</v>
      </c>
      <c r="C112" s="13" t="s">
        <v>880</v>
      </c>
      <c r="D112" s="13">
        <v>91.816000000000003</v>
      </c>
      <c r="E112" s="13">
        <v>0</v>
      </c>
      <c r="F112" s="13">
        <v>0</v>
      </c>
      <c r="G112" s="13">
        <v>91.816000000000003</v>
      </c>
      <c r="H112" s="13">
        <v>67.635999999999996</v>
      </c>
      <c r="I112" s="13">
        <v>0</v>
      </c>
      <c r="J112" s="13">
        <v>0.64129499999999995</v>
      </c>
      <c r="K112" s="13">
        <v>1.1477000000000002</v>
      </c>
      <c r="L112" s="13">
        <v>69.424994999999996</v>
      </c>
      <c r="M112" s="13">
        <v>22.391005000000007</v>
      </c>
      <c r="N112" s="13">
        <v>1.4383857614213185</v>
      </c>
      <c r="O112" s="13">
        <v>20.952619238578688</v>
      </c>
      <c r="P112" s="13">
        <v>24.180000000000007</v>
      </c>
      <c r="Q112" s="13">
        <v>14.6</v>
      </c>
      <c r="R112" s="13">
        <v>597</v>
      </c>
      <c r="S112" s="13">
        <v>69</v>
      </c>
      <c r="T112" s="18">
        <v>537694</v>
      </c>
      <c r="U112" s="18">
        <v>3.48</v>
      </c>
      <c r="V112" s="18">
        <v>316.51</v>
      </c>
      <c r="W112" s="13" t="s">
        <v>28</v>
      </c>
      <c r="X112" s="13" t="str">
        <f>IFERROR(((W112*1000000)/Table2[[#This Row],[Number of Service Connections]])/365,"")</f>
        <v/>
      </c>
      <c r="Y112" s="18">
        <v>5005.58</v>
      </c>
      <c r="Z112" s="18">
        <v>6631.71</v>
      </c>
      <c r="AA112" s="13" t="s">
        <v>22</v>
      </c>
      <c r="AB112" s="16">
        <v>0.26335279254160504</v>
      </c>
      <c r="AC112" s="16">
        <v>2.2696051606301591E-2</v>
      </c>
      <c r="AD112" s="18">
        <v>11637.29</v>
      </c>
      <c r="AE112" s="20">
        <f t="shared" si="1"/>
        <v>102.75581101856318</v>
      </c>
      <c r="AF112" s="13">
        <v>6.6009763953159331</v>
      </c>
      <c r="AG112" s="13">
        <f>(Table2[[#This Row],[Real Losses (million gallons/ year)]]*1000000)/Table2[[#This Row],[Number of Service Connections]]/365</f>
        <v>96.15483462324724</v>
      </c>
      <c r="AH112" s="13">
        <f>(Table2[[#This Row],[Real Losses (million gallons/ year)]]*1000000)/Table2[[#This Row],[Length of Mains (miles)]]/365</f>
        <v>3931.810703430041</v>
      </c>
      <c r="AI112" s="18">
        <v>19.492948073701843</v>
      </c>
      <c r="AJ112" s="18">
        <v>8.3845561139028479</v>
      </c>
      <c r="AK112" s="18">
        <v>11.108391959798995</v>
      </c>
      <c r="AL112" s="13">
        <v>34.46078431372549</v>
      </c>
      <c r="AM112" s="13">
        <v>20.952619238578688</v>
      </c>
      <c r="AO112" s="14" t="s">
        <v>23</v>
      </c>
      <c r="AP112" s="14" t="s">
        <v>25</v>
      </c>
      <c r="AQ112" s="14" t="s">
        <v>24</v>
      </c>
    </row>
    <row r="113" spans="1:43" x14ac:dyDescent="0.2">
      <c r="A113" s="13" t="s">
        <v>203</v>
      </c>
      <c r="B113" s="13" t="s">
        <v>204</v>
      </c>
      <c r="C113" s="13" t="s">
        <v>881</v>
      </c>
      <c r="D113" s="13">
        <v>54.752000000000002</v>
      </c>
      <c r="E113" s="13">
        <v>0</v>
      </c>
      <c r="F113" s="13">
        <v>0</v>
      </c>
      <c r="G113" s="13">
        <v>54.752000000000002</v>
      </c>
      <c r="H113" s="13">
        <v>38.893552</v>
      </c>
      <c r="J113" s="13">
        <v>0</v>
      </c>
      <c r="K113" s="13">
        <v>1.4525999999999999</v>
      </c>
      <c r="L113" s="13">
        <v>40.346151999999996</v>
      </c>
      <c r="M113" s="13">
        <v>14.405848000000006</v>
      </c>
      <c r="N113" s="13">
        <v>1.4370072408247458</v>
      </c>
      <c r="O113" s="13">
        <v>12.96884075917526</v>
      </c>
      <c r="P113" s="13">
        <v>15.858448000000006</v>
      </c>
      <c r="Q113" s="13">
        <v>13.917999999999999</v>
      </c>
      <c r="R113" s="13">
        <v>924</v>
      </c>
      <c r="S113" s="13">
        <v>57.5</v>
      </c>
      <c r="T113" s="18">
        <v>345097.78</v>
      </c>
      <c r="U113" s="18">
        <v>8.56</v>
      </c>
      <c r="V113" s="18">
        <v>605.61</v>
      </c>
      <c r="W113" s="13" t="s">
        <v>28</v>
      </c>
      <c r="X113" s="13" t="str">
        <f>IFERROR(((W113*1000000)/Table2[[#This Row],[Number of Service Connections]])/365,"")</f>
        <v/>
      </c>
      <c r="Y113" s="18">
        <v>12300.78</v>
      </c>
      <c r="Z113" s="18">
        <v>7854.06</v>
      </c>
      <c r="AA113" s="13" t="s">
        <v>22</v>
      </c>
      <c r="AB113" s="16">
        <v>0.28964143775569851</v>
      </c>
      <c r="AC113" s="16">
        <v>6.0952437073411352E-2</v>
      </c>
      <c r="AD113" s="18">
        <v>20154.84</v>
      </c>
      <c r="AE113" s="20">
        <f t="shared" si="1"/>
        <v>42.714368736286559</v>
      </c>
      <c r="AF113" s="13">
        <v>4.2608291550280075</v>
      </c>
      <c r="AG113" s="13">
        <f>(Table2[[#This Row],[Real Losses (million gallons/ year)]]*1000000)/Table2[[#This Row],[Number of Service Connections]]/365</f>
        <v>38.453539581258553</v>
      </c>
      <c r="AH113" s="13">
        <f>(Table2[[#This Row],[Real Losses (million gallons/ year)]]*1000000)/Table2[[#This Row],[Length of Mains (miles)]]/365</f>
        <v>2552.8862317202834</v>
      </c>
      <c r="AI113" s="18">
        <v>21.812597402597401</v>
      </c>
      <c r="AJ113" s="18">
        <v>13.312532467532467</v>
      </c>
      <c r="AK113" s="18">
        <v>8.5000649350649358</v>
      </c>
      <c r="AL113" s="13">
        <v>52.022222222222226</v>
      </c>
      <c r="AM113" s="13">
        <v>12.96884075917526</v>
      </c>
      <c r="AO113" s="14" t="s">
        <v>23</v>
      </c>
      <c r="AP113" s="14" t="s">
        <v>24</v>
      </c>
      <c r="AQ113" s="14" t="s">
        <v>25</v>
      </c>
    </row>
    <row r="114" spans="1:43" x14ac:dyDescent="0.2">
      <c r="A114" s="13" t="s">
        <v>205</v>
      </c>
      <c r="B114" s="13" t="s">
        <v>1277</v>
      </c>
      <c r="C114" s="13" t="s">
        <v>882</v>
      </c>
      <c r="D114" s="13">
        <v>207.44300000000001</v>
      </c>
      <c r="G114" s="13">
        <v>207.44300000000001</v>
      </c>
      <c r="H114" s="13">
        <v>176.03339700000001</v>
      </c>
      <c r="I114" s="13">
        <v>0</v>
      </c>
      <c r="J114" s="13">
        <v>9.9707399999999993</v>
      </c>
      <c r="K114" s="13">
        <v>2.5930375000000003</v>
      </c>
      <c r="L114" s="13">
        <v>188.59717450000002</v>
      </c>
      <c r="M114" s="13">
        <v>18.845825499999989</v>
      </c>
      <c r="N114" s="13">
        <v>4.7546937884183835</v>
      </c>
      <c r="O114" s="13">
        <v>14.091131711581607</v>
      </c>
      <c r="P114" s="13">
        <v>31.40960299999999</v>
      </c>
      <c r="Q114" s="13">
        <v>38.32</v>
      </c>
      <c r="R114" s="13">
        <v>1898</v>
      </c>
      <c r="S114" s="13">
        <v>60</v>
      </c>
      <c r="T114" s="18">
        <v>1968341.98</v>
      </c>
      <c r="U114" s="18">
        <v>4.68</v>
      </c>
      <c r="V114" s="18">
        <v>261.32</v>
      </c>
      <c r="W114" s="13">
        <v>12.251117723181816</v>
      </c>
      <c r="X114" s="13">
        <f>IFERROR(((W114*1000000)/Table2[[#This Row],[Number of Service Connections]])/365,"")</f>
        <v>17.684249784462111</v>
      </c>
      <c r="Y114" s="18">
        <v>22265.23</v>
      </c>
      <c r="Z114" s="18">
        <v>3682.29</v>
      </c>
      <c r="AA114" s="13" t="s">
        <v>22</v>
      </c>
      <c r="AB114" s="16">
        <v>0.1514131737392922</v>
      </c>
      <c r="AC114" s="16">
        <v>1.4850412716826506E-2</v>
      </c>
      <c r="AD114" s="18">
        <v>25947.52</v>
      </c>
      <c r="AE114" s="20">
        <f t="shared" si="1"/>
        <v>27.203581996910938</v>
      </c>
      <c r="AF114" s="13">
        <v>6.8633078632423219</v>
      </c>
      <c r="AG114" s="13">
        <f>(Table2[[#This Row],[Real Losses (million gallons/ year)]]*1000000)/Table2[[#This Row],[Number of Service Connections]]/365</f>
        <v>20.340274133668615</v>
      </c>
      <c r="AH114" s="13">
        <f>(Table2[[#This Row],[Real Losses (million gallons/ year)]]*1000000)/Table2[[#This Row],[Length of Mains (miles)]]/365</f>
        <v>1007.459298165528</v>
      </c>
      <c r="AI114" s="18">
        <v>13.670979978925184</v>
      </c>
      <c r="AJ114" s="18">
        <v>11.730890410958905</v>
      </c>
      <c r="AK114" s="18">
        <v>1.9400895679662804</v>
      </c>
      <c r="AL114" s="13">
        <v>49.882352941176464</v>
      </c>
      <c r="AM114" s="13">
        <v>14.091131711581607</v>
      </c>
      <c r="AN114" s="13">
        <v>1.1501915196617594</v>
      </c>
      <c r="AO114" s="14" t="s">
        <v>23</v>
      </c>
      <c r="AP114" s="14" t="s">
        <v>24</v>
      </c>
      <c r="AQ114" s="14" t="s">
        <v>25</v>
      </c>
    </row>
    <row r="115" spans="1:43" ht="22.5" x14ac:dyDescent="0.2">
      <c r="A115" s="13" t="s">
        <v>206</v>
      </c>
      <c r="B115" s="13" t="s">
        <v>752</v>
      </c>
      <c r="C115" s="13" t="s">
        <v>883</v>
      </c>
      <c r="D115" s="13">
        <v>471.101</v>
      </c>
      <c r="E115" s="13">
        <v>3.0000000000000001E-3</v>
      </c>
      <c r="F115" s="13">
        <v>120.127</v>
      </c>
      <c r="G115" s="13">
        <v>360.29024346580741</v>
      </c>
      <c r="H115" s="13">
        <v>227.50899999999999</v>
      </c>
      <c r="J115" s="13">
        <v>15.337999999999999</v>
      </c>
      <c r="K115" s="13">
        <v>4.5036280433225926</v>
      </c>
      <c r="L115" s="13">
        <v>247.35062804332256</v>
      </c>
      <c r="M115" s="13">
        <v>112.93961542248485</v>
      </c>
      <c r="N115" s="13">
        <v>3.9224981086645214</v>
      </c>
      <c r="O115" s="13">
        <v>109.01711731382032</v>
      </c>
      <c r="P115" s="13">
        <v>132.78124346580745</v>
      </c>
      <c r="Q115" s="13">
        <v>227.58</v>
      </c>
      <c r="R115" s="13">
        <v>4398</v>
      </c>
      <c r="S115" s="13">
        <v>90.2</v>
      </c>
      <c r="T115" s="18">
        <v>2052114</v>
      </c>
      <c r="U115" s="18">
        <v>7.63</v>
      </c>
      <c r="V115" s="18">
        <v>495.4</v>
      </c>
      <c r="W115" s="13">
        <v>62.254357499399994</v>
      </c>
      <c r="X115" s="13">
        <f>IFERROR(((W115*1000000)/Table2[[#This Row],[Number of Service Connections]])/365,"")</f>
        <v>38.781237735334237</v>
      </c>
      <c r="Y115" s="18">
        <v>29928.66</v>
      </c>
      <c r="Z115" s="18">
        <v>54007.08</v>
      </c>
      <c r="AA115" s="13" t="s">
        <v>22</v>
      </c>
      <c r="AB115" s="16">
        <v>0.36853965899414864</v>
      </c>
      <c r="AC115" s="16">
        <v>4.5692043921068175E-2</v>
      </c>
      <c r="AD115" s="18">
        <v>83935.74</v>
      </c>
      <c r="AE115" s="20">
        <f t="shared" si="1"/>
        <v>70.355526124879219</v>
      </c>
      <c r="AF115" s="13">
        <v>2.4435129969815179</v>
      </c>
      <c r="AG115" s="13">
        <f>(Table2[[#This Row],[Real Losses (million gallons/ year)]]*1000000)/Table2[[#This Row],[Number of Service Connections]]/365</f>
        <v>67.912013127897694</v>
      </c>
      <c r="AH115" s="13">
        <f>(Table2[[#This Row],[Real Losses (million gallons/ year)]]*1000000)/Table2[[#This Row],[Length of Mains (miles)]]/365</f>
        <v>1312.4045774518588</v>
      </c>
      <c r="AI115" s="18">
        <v>19.084979536152797</v>
      </c>
      <c r="AJ115" s="18">
        <v>6.80506139154161</v>
      </c>
      <c r="AK115" s="18">
        <v>12.279918144611187</v>
      </c>
      <c r="AL115" s="13">
        <v>61.339639021607319</v>
      </c>
      <c r="AM115" s="13">
        <v>109.01711731382032</v>
      </c>
      <c r="AN115" s="13">
        <v>1.751156412061132</v>
      </c>
      <c r="AO115" s="14" t="s">
        <v>23</v>
      </c>
      <c r="AP115" s="14" t="s">
        <v>45</v>
      </c>
      <c r="AQ115" s="14" t="s">
        <v>40</v>
      </c>
    </row>
    <row r="116" spans="1:43" ht="22.5" x14ac:dyDescent="0.2">
      <c r="A116" s="13" t="s">
        <v>207</v>
      </c>
      <c r="B116" s="13" t="s">
        <v>1278</v>
      </c>
      <c r="C116" s="13" t="s">
        <v>884</v>
      </c>
      <c r="D116" s="13">
        <v>0</v>
      </c>
      <c r="E116" s="13">
        <v>49.003999999999998</v>
      </c>
      <c r="F116" s="13">
        <v>7.1798710000000003</v>
      </c>
      <c r="G116" s="13">
        <v>41.801628999999998</v>
      </c>
      <c r="H116" s="13">
        <v>32.525270999999996</v>
      </c>
      <c r="I116" s="13">
        <v>3.4000000000000002E-2</v>
      </c>
      <c r="J116" s="13">
        <v>0</v>
      </c>
      <c r="K116" s="13">
        <v>0.5225203625</v>
      </c>
      <c r="L116" s="13">
        <v>33.081791362499999</v>
      </c>
      <c r="M116" s="13">
        <v>8.7198376374999995</v>
      </c>
      <c r="N116" s="13">
        <v>1.8976736184210528</v>
      </c>
      <c r="O116" s="13">
        <v>6.8221640190789472</v>
      </c>
      <c r="P116" s="13">
        <v>9.2423579999999994</v>
      </c>
      <c r="Q116" s="13">
        <v>38.5</v>
      </c>
      <c r="R116" s="13">
        <v>758</v>
      </c>
      <c r="S116" s="13">
        <v>47</v>
      </c>
      <c r="T116" s="18">
        <v>731843.89</v>
      </c>
      <c r="U116" s="18">
        <v>15.22</v>
      </c>
      <c r="V116" s="18">
        <v>3658.53</v>
      </c>
      <c r="W116" s="13" t="s">
        <v>28</v>
      </c>
      <c r="X116" s="13" t="str">
        <f>IFERROR(((W116*1000000)/Table2[[#This Row],[Number of Service Connections]])/365,"")</f>
        <v/>
      </c>
      <c r="Y116" s="18">
        <v>28882.59</v>
      </c>
      <c r="Z116" s="18">
        <v>24959.09</v>
      </c>
      <c r="AA116" s="13" t="s">
        <v>22</v>
      </c>
      <c r="AB116" s="16">
        <v>0.22110042649294839</v>
      </c>
      <c r="AC116" s="16">
        <v>7.6182012837336735E-2</v>
      </c>
      <c r="AD116" s="18">
        <v>53841.68</v>
      </c>
      <c r="AE116" s="20">
        <f t="shared" si="1"/>
        <v>31.517105712581774</v>
      </c>
      <c r="AF116" s="13">
        <v>6.858978633104611</v>
      </c>
      <c r="AG116" s="13">
        <f>(Table2[[#This Row],[Real Losses (million gallons/ year)]]*1000000)/Table2[[#This Row],[Number of Service Connections]]/365</f>
        <v>24.658127079477165</v>
      </c>
      <c r="AH116" s="13">
        <f>(Table2[[#This Row],[Real Losses (million gallons/ year)]]*1000000)/Table2[[#This Row],[Length of Mains (miles)]]/365</f>
        <v>485.47689159074525</v>
      </c>
      <c r="AI116" s="18">
        <v>71.031240105540903</v>
      </c>
      <c r="AJ116" s="18">
        <v>38.103680738786281</v>
      </c>
      <c r="AK116" s="18">
        <v>32.927559366754615</v>
      </c>
      <c r="AL116" s="13">
        <v>36.121079897110725</v>
      </c>
      <c r="AM116" s="13">
        <v>6.8221640190789472</v>
      </c>
      <c r="AO116" s="14" t="s">
        <v>36</v>
      </c>
      <c r="AP116" s="14" t="s">
        <v>25</v>
      </c>
      <c r="AQ116" s="14" t="s">
        <v>40</v>
      </c>
    </row>
    <row r="117" spans="1:43" x14ac:dyDescent="0.2">
      <c r="A117" s="13" t="s">
        <v>208</v>
      </c>
      <c r="B117" s="13" t="s">
        <v>209</v>
      </c>
      <c r="C117" s="13" t="s">
        <v>885</v>
      </c>
      <c r="D117" s="13">
        <v>2791.616</v>
      </c>
      <c r="E117" s="13">
        <v>0</v>
      </c>
      <c r="F117" s="13">
        <v>0</v>
      </c>
      <c r="G117" s="13">
        <v>2791.616</v>
      </c>
      <c r="H117" s="13">
        <v>2424.1979999999999</v>
      </c>
      <c r="I117" s="13">
        <v>0.16875000000000001</v>
      </c>
      <c r="J117" s="13">
        <v>1.2969999999999999</v>
      </c>
      <c r="K117" s="13">
        <v>77.361000000000004</v>
      </c>
      <c r="L117" s="13">
        <v>2503.0247499999996</v>
      </c>
      <c r="M117" s="13">
        <v>288.5912500000004</v>
      </c>
      <c r="N117" s="13">
        <v>258.79453500000011</v>
      </c>
      <c r="O117" s="13">
        <v>29.79671500000029</v>
      </c>
      <c r="P117" s="13">
        <v>367.24925000000042</v>
      </c>
      <c r="Q117" s="13">
        <v>358.7</v>
      </c>
      <c r="R117" s="13">
        <v>18310</v>
      </c>
      <c r="S117" s="13">
        <v>52</v>
      </c>
      <c r="T117" s="18">
        <v>5860677</v>
      </c>
      <c r="U117" s="18">
        <v>2.0699999999999998</v>
      </c>
      <c r="V117" s="18">
        <v>166.46</v>
      </c>
      <c r="W117" s="13">
        <v>136.84378251227272</v>
      </c>
      <c r="X117" s="13">
        <f>IFERROR(((W117*1000000)/Table2[[#This Row],[Number of Service Connections]])/365,"")</f>
        <v>20.4759406136736</v>
      </c>
      <c r="Y117" s="18">
        <v>535704.68999999994</v>
      </c>
      <c r="Z117" s="18">
        <v>61679.199999999997</v>
      </c>
      <c r="AA117" s="13" t="s">
        <v>32</v>
      </c>
      <c r="AB117" s="16">
        <v>0.13155435776267238</v>
      </c>
      <c r="AC117" s="16">
        <v>0.12971299177552367</v>
      </c>
      <c r="AD117" s="18">
        <v>597383.8899999999</v>
      </c>
      <c r="AE117" s="20">
        <f t="shared" si="1"/>
        <v>43.181920202299878</v>
      </c>
      <c r="AF117" s="13">
        <v>38.723436553122426</v>
      </c>
      <c r="AG117" s="13">
        <f>(Table2[[#This Row],[Real Losses (million gallons/ year)]]*1000000)/Table2[[#This Row],[Number of Service Connections]]/365</f>
        <v>4.4584836491774524</v>
      </c>
      <c r="AH117" s="13">
        <f>(Table2[[#This Row],[Real Losses (million gallons/ year)]]*1000000)/Table2[[#This Row],[Length of Mains (miles)]]/365</f>
        <v>227.58526795773392</v>
      </c>
      <c r="AI117" s="18">
        <v>32.626099945385036</v>
      </c>
      <c r="AJ117" s="18">
        <v>29.257492626979793</v>
      </c>
      <c r="AK117" s="18">
        <v>3.368607318405243</v>
      </c>
      <c r="AL117" s="13">
        <v>64.140350877192972</v>
      </c>
      <c r="AM117" s="13">
        <v>29.79671500000029</v>
      </c>
      <c r="AN117" s="13">
        <v>0.21774255616858584</v>
      </c>
      <c r="AO117" s="14" t="s">
        <v>23</v>
      </c>
      <c r="AP117" s="14" t="s">
        <v>24</v>
      </c>
      <c r="AQ117" s="14" t="s">
        <v>25</v>
      </c>
    </row>
    <row r="118" spans="1:43" x14ac:dyDescent="0.2">
      <c r="A118" s="13" t="s">
        <v>886</v>
      </c>
      <c r="B118" s="13" t="s">
        <v>753</v>
      </c>
      <c r="C118" s="13" t="s">
        <v>887</v>
      </c>
      <c r="E118" s="13">
        <v>317.65499999999997</v>
      </c>
      <c r="G118" s="13">
        <v>319.251256281407</v>
      </c>
      <c r="H118" s="13">
        <v>266.30700000000002</v>
      </c>
      <c r="K118" s="13">
        <v>3.9906407035175877</v>
      </c>
      <c r="L118" s="13">
        <v>270.29764070351763</v>
      </c>
      <c r="M118" s="13">
        <v>48.953615577889366</v>
      </c>
      <c r="N118" s="13">
        <v>8.2922802560881248</v>
      </c>
      <c r="O118" s="13">
        <v>40.661335321801239</v>
      </c>
      <c r="P118" s="13">
        <v>52.94425628140695</v>
      </c>
      <c r="Q118" s="13">
        <v>67</v>
      </c>
      <c r="R118" s="13">
        <v>5234</v>
      </c>
      <c r="S118" s="13">
        <v>68</v>
      </c>
      <c r="T118" s="18">
        <v>1848501</v>
      </c>
      <c r="U118" s="18">
        <v>5.97</v>
      </c>
      <c r="V118" s="18">
        <v>2390</v>
      </c>
      <c r="W118" s="13">
        <v>28.482687400000003</v>
      </c>
      <c r="X118" s="13">
        <f>IFERROR(((W118*1000000)/Table2[[#This Row],[Number of Service Connections]])/365,"")</f>
        <v>14.90920137562094</v>
      </c>
      <c r="Y118" s="18">
        <v>49504.91</v>
      </c>
      <c r="Z118" s="18">
        <v>97180.59</v>
      </c>
      <c r="AA118" s="13" t="s">
        <v>22</v>
      </c>
      <c r="AB118" s="16">
        <v>0.1658388345846907</v>
      </c>
      <c r="AC118" s="16">
        <v>8.4513416995369822E-2</v>
      </c>
      <c r="AD118" s="18">
        <v>146685.5</v>
      </c>
      <c r="AE118" s="20">
        <f t="shared" si="1"/>
        <v>25.62466464156352</v>
      </c>
      <c r="AF118" s="13">
        <v>4.3405762407483861</v>
      </c>
      <c r="AG118" s="13">
        <f>(Table2[[#This Row],[Real Losses (million gallons/ year)]]*1000000)/Table2[[#This Row],[Number of Service Connections]]/365</f>
        <v>21.284088400815133</v>
      </c>
      <c r="AH118" s="13">
        <f>(Table2[[#This Row],[Real Losses (million gallons/ year)]]*1000000)/Table2[[#This Row],[Length of Mains (miles)]]/365</f>
        <v>1662.7002789532301</v>
      </c>
      <c r="AI118" s="18">
        <v>28.025506304929308</v>
      </c>
      <c r="AJ118" s="18">
        <v>9.4583320596102407</v>
      </c>
      <c r="AK118" s="18">
        <v>18.567174245319066</v>
      </c>
      <c r="AL118" s="13">
        <v>75.469983416252077</v>
      </c>
      <c r="AM118" s="13">
        <v>40.661335321801239</v>
      </c>
      <c r="AN118" s="13">
        <v>1.4275807177450972</v>
      </c>
      <c r="AO118" s="14" t="s">
        <v>36</v>
      </c>
      <c r="AP118" s="14" t="s">
        <v>24</v>
      </c>
      <c r="AQ118" s="14" t="s">
        <v>25</v>
      </c>
    </row>
    <row r="119" spans="1:43" x14ac:dyDescent="0.2">
      <c r="A119" s="13" t="s">
        <v>210</v>
      </c>
      <c r="B119" s="13" t="s">
        <v>211</v>
      </c>
      <c r="C119" s="13" t="s">
        <v>888</v>
      </c>
      <c r="D119" s="13">
        <v>0</v>
      </c>
      <c r="E119" s="13">
        <v>91.465999999999994</v>
      </c>
      <c r="F119" s="13">
        <v>0</v>
      </c>
      <c r="G119" s="13">
        <v>91.465999999999994</v>
      </c>
      <c r="H119" s="13">
        <v>75.393000000000001</v>
      </c>
      <c r="I119" s="13">
        <v>0</v>
      </c>
      <c r="J119" s="13">
        <v>3.8E-3</v>
      </c>
      <c r="K119" s="13">
        <v>1.1433249999999999</v>
      </c>
      <c r="L119" s="13">
        <v>76.540125000000003</v>
      </c>
      <c r="M119" s="13">
        <v>14.925874999999991</v>
      </c>
      <c r="N119" s="13">
        <v>4.3854001315789493</v>
      </c>
      <c r="O119" s="13">
        <v>10.540474868421041</v>
      </c>
      <c r="P119" s="13">
        <v>16.07299999999999</v>
      </c>
      <c r="Q119" s="13">
        <v>130</v>
      </c>
      <c r="R119" s="13">
        <v>1763</v>
      </c>
      <c r="S119" s="13">
        <v>65.7</v>
      </c>
      <c r="T119" s="18">
        <v>612117.64</v>
      </c>
      <c r="U119" s="18">
        <v>8.68</v>
      </c>
      <c r="V119" s="18">
        <v>2818.47</v>
      </c>
      <c r="W119" s="13">
        <v>23.207128875000002</v>
      </c>
      <c r="X119" s="13">
        <f>IFERROR(((W119*1000000)/Table2[[#This Row],[Number of Service Connections]])/365,"")</f>
        <v>36.064194554736254</v>
      </c>
      <c r="Y119" s="18">
        <v>38065.269999999997</v>
      </c>
      <c r="Z119" s="18">
        <v>29708.01</v>
      </c>
      <c r="AA119" s="13" t="s">
        <v>22</v>
      </c>
      <c r="AB119" s="16">
        <v>0.1757264994642817</v>
      </c>
      <c r="AC119" s="16">
        <v>0.11600126855232261</v>
      </c>
      <c r="AD119" s="18">
        <v>67773.279999999999</v>
      </c>
      <c r="AE119" s="20">
        <f t="shared" si="1"/>
        <v>23.19501317026549</v>
      </c>
      <c r="AF119" s="13">
        <v>6.8149715717743717</v>
      </c>
      <c r="AG119" s="13">
        <f>(Table2[[#This Row],[Real Losses (million gallons/ year)]]*1000000)/Table2[[#This Row],[Number of Service Connections]]/365</f>
        <v>16.380041598491118</v>
      </c>
      <c r="AH119" s="13">
        <f>(Table2[[#This Row],[Real Losses (million gallons/ year)]]*1000000)/Table2[[#This Row],[Length of Mains (miles)]]/365</f>
        <v>222.13856413953724</v>
      </c>
      <c r="AI119" s="18">
        <v>38.442019285309129</v>
      </c>
      <c r="AJ119" s="18">
        <v>21.591191151446399</v>
      </c>
      <c r="AK119" s="18">
        <v>16.850828133862734</v>
      </c>
      <c r="AL119" s="13">
        <v>68.225490196078425</v>
      </c>
      <c r="AM119" s="13">
        <v>10.540474868421041</v>
      </c>
      <c r="AN119" s="13">
        <v>0.45419124981788772</v>
      </c>
      <c r="AO119" s="14" t="s">
        <v>36</v>
      </c>
      <c r="AP119" s="14" t="s">
        <v>25</v>
      </c>
      <c r="AQ119" s="14" t="s">
        <v>33</v>
      </c>
    </row>
    <row r="120" spans="1:43" x14ac:dyDescent="0.2">
      <c r="A120" s="13" t="s">
        <v>212</v>
      </c>
      <c r="B120" s="13" t="s">
        <v>213</v>
      </c>
      <c r="C120" s="13" t="s">
        <v>889</v>
      </c>
      <c r="D120" s="13">
        <v>481.89299999999997</v>
      </c>
      <c r="E120" s="13">
        <v>0</v>
      </c>
      <c r="F120" s="13">
        <v>0</v>
      </c>
      <c r="G120" s="13">
        <v>481.89299999999997</v>
      </c>
      <c r="H120" s="13">
        <v>283.565</v>
      </c>
      <c r="I120" s="13">
        <v>2.0099999999999998</v>
      </c>
      <c r="J120" s="13">
        <v>15.587999999999999</v>
      </c>
      <c r="K120" s="13">
        <v>6.0236625000000004</v>
      </c>
      <c r="L120" s="13">
        <v>307.18666250000001</v>
      </c>
      <c r="M120" s="13">
        <v>174.70633749999996</v>
      </c>
      <c r="N120" s="13">
        <v>17.658539736842126</v>
      </c>
      <c r="O120" s="13">
        <v>157.04779776315783</v>
      </c>
      <c r="P120" s="13">
        <v>196.31799999999996</v>
      </c>
      <c r="Q120" s="13">
        <v>50.76</v>
      </c>
      <c r="R120" s="13">
        <v>3570</v>
      </c>
      <c r="S120" s="13">
        <v>52</v>
      </c>
      <c r="T120" s="18">
        <v>1584929</v>
      </c>
      <c r="U120" s="18">
        <v>4.53</v>
      </c>
      <c r="V120" s="18">
        <v>237.32</v>
      </c>
      <c r="W120" s="13">
        <v>17.782118452090906</v>
      </c>
      <c r="X120" s="13">
        <f>IFERROR(((W120*1000000)/Table2[[#This Row],[Number of Service Connections]])/365,"")</f>
        <v>13.646535783040484</v>
      </c>
      <c r="Y120" s="18">
        <v>79993.19</v>
      </c>
      <c r="Z120" s="18">
        <v>711426.52</v>
      </c>
      <c r="AA120" s="13" t="s">
        <v>32</v>
      </c>
      <c r="AB120" s="16">
        <v>0.40738919220656861</v>
      </c>
      <c r="AC120" s="16">
        <v>0.56111064912055986</v>
      </c>
      <c r="AD120" s="18">
        <v>791419.71</v>
      </c>
      <c r="AE120" s="20">
        <f t="shared" si="1"/>
        <v>134.07492997198878</v>
      </c>
      <c r="AF120" s="13">
        <v>13.551697737494438</v>
      </c>
      <c r="AG120" s="13">
        <f>(Table2[[#This Row],[Real Losses (million gallons/ year)]]*1000000)/Table2[[#This Row],[Number of Service Connections]]/365</f>
        <v>120.52323223449434</v>
      </c>
      <c r="AH120" s="13">
        <f>(Table2[[#This Row],[Real Losses (million gallons/ year)]]*1000000)/Table2[[#This Row],[Length of Mains (miles)]]/365</f>
        <v>8476.5157422605353</v>
      </c>
      <c r="AI120" s="18">
        <v>221.68619327731093</v>
      </c>
      <c r="AJ120" s="18">
        <v>22.407056022408963</v>
      </c>
      <c r="AK120" s="18">
        <v>199.27913725490197</v>
      </c>
      <c r="AL120" s="13">
        <v>25.815789473684209</v>
      </c>
      <c r="AM120" s="13">
        <v>157.04779776315783</v>
      </c>
      <c r="AN120" s="13">
        <v>8.8317822303501412</v>
      </c>
      <c r="AO120" s="14" t="s">
        <v>23</v>
      </c>
      <c r="AP120" s="14" t="s">
        <v>25</v>
      </c>
      <c r="AQ120" s="14" t="s">
        <v>31</v>
      </c>
    </row>
    <row r="121" spans="1:43" ht="22.5" x14ac:dyDescent="0.2">
      <c r="A121" s="13" t="s">
        <v>214</v>
      </c>
      <c r="B121" s="13" t="s">
        <v>215</v>
      </c>
      <c r="C121" s="13" t="s">
        <v>890</v>
      </c>
      <c r="D121" s="13">
        <v>7326.25</v>
      </c>
      <c r="E121" s="13">
        <v>0</v>
      </c>
      <c r="F121" s="13">
        <v>795.60299999999995</v>
      </c>
      <c r="G121" s="13">
        <v>6530.6469999999999</v>
      </c>
      <c r="H121" s="13">
        <v>6179.5659999999998</v>
      </c>
      <c r="I121" s="13">
        <v>0</v>
      </c>
      <c r="J121" s="13">
        <v>0</v>
      </c>
      <c r="K121" s="13">
        <v>81.633087500000002</v>
      </c>
      <c r="L121" s="13">
        <v>6261.1990875000001</v>
      </c>
      <c r="M121" s="13">
        <v>269.4479124999998</v>
      </c>
      <c r="N121" s="13">
        <v>157.88912433673448</v>
      </c>
      <c r="O121" s="13">
        <v>111.55878816326532</v>
      </c>
      <c r="P121" s="13">
        <v>351.08099999999979</v>
      </c>
      <c r="Q121" s="13">
        <v>1031</v>
      </c>
      <c r="R121" s="13">
        <v>74900</v>
      </c>
      <c r="S121" s="13">
        <v>69</v>
      </c>
      <c r="T121" s="18">
        <v>12448202</v>
      </c>
      <c r="U121" s="18">
        <v>6.11</v>
      </c>
      <c r="V121" s="18">
        <v>318</v>
      </c>
      <c r="W121" s="13">
        <v>423.42810135000002</v>
      </c>
      <c r="X121" s="13">
        <f>IFERROR(((W121*1000000)/Table2[[#This Row],[Number of Service Connections]])/365,"")</f>
        <v>15.488344325767692</v>
      </c>
      <c r="Y121" s="18">
        <v>964702.55</v>
      </c>
      <c r="Z121" s="18">
        <v>35475.69</v>
      </c>
      <c r="AA121" s="13" t="s">
        <v>22</v>
      </c>
      <c r="AB121" s="16">
        <v>5.3758992026364277E-2</v>
      </c>
      <c r="AC121" s="16">
        <v>8.243259276788456E-2</v>
      </c>
      <c r="AD121" s="18">
        <v>1000178.24</v>
      </c>
      <c r="AE121" s="20">
        <f t="shared" si="1"/>
        <v>9.8559874353018557</v>
      </c>
      <c r="AF121" s="13">
        <v>5.7753396981083265</v>
      </c>
      <c r="AG121" s="13">
        <f>(Table2[[#This Row],[Real Losses (million gallons/ year)]]*1000000)/Table2[[#This Row],[Number of Service Connections]]/365</f>
        <v>4.0806477371935301</v>
      </c>
      <c r="AH121" s="13">
        <f>(Table2[[#This Row],[Real Losses (million gallons/ year)]]*1000000)/Table2[[#This Row],[Length of Mains (miles)]]/365</f>
        <v>296.45054851192572</v>
      </c>
      <c r="AI121" s="18">
        <v>13.353514552736982</v>
      </c>
      <c r="AJ121" s="18">
        <v>12.879873831775701</v>
      </c>
      <c r="AK121" s="18">
        <v>0.47364072096128174</v>
      </c>
      <c r="AL121" s="13">
        <v>58.37777777777778</v>
      </c>
      <c r="AM121" s="13">
        <v>111.55878816326532</v>
      </c>
      <c r="AN121" s="13">
        <v>0.26346571662954488</v>
      </c>
      <c r="AO121" s="14" t="s">
        <v>23</v>
      </c>
      <c r="AP121" s="14" t="s">
        <v>45</v>
      </c>
      <c r="AQ121" s="14" t="s">
        <v>25</v>
      </c>
    </row>
    <row r="122" spans="1:43" x14ac:dyDescent="0.2">
      <c r="A122" s="13" t="s">
        <v>216</v>
      </c>
      <c r="B122" s="13" t="s">
        <v>217</v>
      </c>
      <c r="C122" s="13" t="s">
        <v>891</v>
      </c>
      <c r="D122" s="13">
        <v>46.911000000000001</v>
      </c>
      <c r="G122" s="13">
        <v>46.911000000000001</v>
      </c>
      <c r="H122" s="13">
        <v>36.801000000000002</v>
      </c>
      <c r="I122" s="13">
        <v>0.436</v>
      </c>
      <c r="K122" s="13">
        <v>0.58638750000000006</v>
      </c>
      <c r="L122" s="13">
        <v>37.823387500000003</v>
      </c>
      <c r="M122" s="13">
        <v>9.0876124999999988</v>
      </c>
      <c r="N122" s="13">
        <v>2.1461747368421062</v>
      </c>
      <c r="O122" s="13">
        <v>6.941437763157893</v>
      </c>
      <c r="P122" s="13">
        <v>9.6739999999999995</v>
      </c>
      <c r="Q122" s="13">
        <v>60</v>
      </c>
      <c r="R122" s="13">
        <v>803</v>
      </c>
      <c r="S122" s="13">
        <v>72.5</v>
      </c>
      <c r="T122" s="18">
        <v>248259</v>
      </c>
      <c r="U122" s="18">
        <v>8.52</v>
      </c>
      <c r="V122" s="18">
        <v>486.29</v>
      </c>
      <c r="W122" s="13" t="s">
        <v>28</v>
      </c>
      <c r="X122" s="13" t="str">
        <f>IFERROR(((W122*1000000)/Table2[[#This Row],[Number of Service Connections]])/365,"")</f>
        <v/>
      </c>
      <c r="Y122" s="18">
        <v>18285.41</v>
      </c>
      <c r="Z122" s="18">
        <v>3375.55</v>
      </c>
      <c r="AA122" s="13" t="s">
        <v>22</v>
      </c>
      <c r="AB122" s="16">
        <v>0.20622028948434268</v>
      </c>
      <c r="AC122" s="16">
        <v>8.8400077761997736E-2</v>
      </c>
      <c r="AD122" s="18">
        <v>21660.959999999999</v>
      </c>
      <c r="AE122" s="20">
        <f t="shared" si="1"/>
        <v>31.005689281632236</v>
      </c>
      <c r="AF122" s="13">
        <v>7.3224542787905147</v>
      </c>
      <c r="AG122" s="13">
        <f>(Table2[[#This Row],[Real Losses (million gallons/ year)]]*1000000)/Table2[[#This Row],[Number of Service Connections]]/365</f>
        <v>23.68323500284172</v>
      </c>
      <c r="AH122" s="13">
        <f>(Table2[[#This Row],[Real Losses (million gallons/ year)]]*1000000)/Table2[[#This Row],[Length of Mains (miles)]]/365</f>
        <v>316.96062845469834</v>
      </c>
      <c r="AI122" s="18">
        <v>26.975043586550434</v>
      </c>
      <c r="AJ122" s="18">
        <v>22.7713698630137</v>
      </c>
      <c r="AK122" s="18">
        <v>4.2036737235367374</v>
      </c>
      <c r="AL122" s="13">
        <v>58.166666666666664</v>
      </c>
      <c r="AM122" s="13">
        <v>6.941437763157893</v>
      </c>
      <c r="AO122" s="14" t="s">
        <v>23</v>
      </c>
      <c r="AP122" s="14" t="s">
        <v>24</v>
      </c>
      <c r="AQ122" s="14" t="s">
        <v>25</v>
      </c>
    </row>
    <row r="123" spans="1:43" x14ac:dyDescent="0.2">
      <c r="A123" s="13" t="s">
        <v>218</v>
      </c>
      <c r="B123" s="13" t="s">
        <v>1279</v>
      </c>
      <c r="C123" s="13" t="s">
        <v>892</v>
      </c>
      <c r="D123" s="13">
        <v>72.171000000000006</v>
      </c>
      <c r="E123" s="13">
        <v>0</v>
      </c>
      <c r="F123" s="13">
        <v>0</v>
      </c>
      <c r="G123" s="13">
        <v>72.171000000000006</v>
      </c>
      <c r="H123" s="13">
        <v>50.25</v>
      </c>
      <c r="I123" s="13">
        <v>0</v>
      </c>
      <c r="J123" s="13">
        <v>0</v>
      </c>
      <c r="K123" s="13">
        <v>0.90213750000000015</v>
      </c>
      <c r="L123" s="13">
        <v>51.152137500000002</v>
      </c>
      <c r="M123" s="13">
        <v>21.018862500000004</v>
      </c>
      <c r="N123" s="13">
        <v>2.9507893421052671</v>
      </c>
      <c r="O123" s="13">
        <v>18.068073157894737</v>
      </c>
      <c r="P123" s="13">
        <v>21.921000000000003</v>
      </c>
      <c r="Q123" s="13">
        <v>28.71</v>
      </c>
      <c r="R123" s="13">
        <v>1147</v>
      </c>
      <c r="S123" s="13">
        <v>52.5</v>
      </c>
      <c r="T123" s="18">
        <v>464628</v>
      </c>
      <c r="U123" s="18">
        <v>8.35</v>
      </c>
      <c r="V123" s="18">
        <v>260.25</v>
      </c>
      <c r="W123" s="13" t="s">
        <v>28</v>
      </c>
      <c r="X123" s="13" t="str">
        <f>IFERROR(((W123*1000000)/Table2[[#This Row],[Number of Service Connections]])/365,"")</f>
        <v/>
      </c>
      <c r="Y123" s="18">
        <v>24639.09</v>
      </c>
      <c r="Z123" s="18">
        <v>4702.22</v>
      </c>
      <c r="AA123" s="13" t="s">
        <v>22</v>
      </c>
      <c r="AB123" s="16">
        <v>0.30373695805794576</v>
      </c>
      <c r="AC123" s="16">
        <v>6.3655415365186957E-2</v>
      </c>
      <c r="AD123" s="18">
        <v>29341.31</v>
      </c>
      <c r="AE123" s="20">
        <f t="shared" si="1"/>
        <v>50.205688454694211</v>
      </c>
      <c r="AF123" s="13">
        <v>7.0482601237421436</v>
      </c>
      <c r="AG123" s="13">
        <f>(Table2[[#This Row],[Real Losses (million gallons/ year)]]*1000000)/Table2[[#This Row],[Number of Service Connections]]/365</f>
        <v>43.157428330952065</v>
      </c>
      <c r="AH123" s="13">
        <f>(Table2[[#This Row],[Real Losses (million gallons/ year)]]*1000000)/Table2[[#This Row],[Length of Mains (miles)]]/365</f>
        <v>1724.19262610944</v>
      </c>
      <c r="AI123" s="18">
        <v>25.580915431560594</v>
      </c>
      <c r="AJ123" s="18">
        <v>21.48133391455972</v>
      </c>
      <c r="AK123" s="18">
        <v>4.099581517000872</v>
      </c>
      <c r="AL123" s="13">
        <v>31.877777777777776</v>
      </c>
      <c r="AM123" s="13">
        <v>18.068073157894737</v>
      </c>
      <c r="AO123" s="14" t="s">
        <v>23</v>
      </c>
      <c r="AP123" s="14" t="s">
        <v>25</v>
      </c>
      <c r="AQ123" s="14" t="s">
        <v>24</v>
      </c>
    </row>
    <row r="124" spans="1:43" x14ac:dyDescent="0.2">
      <c r="A124" s="13" t="s">
        <v>219</v>
      </c>
      <c r="B124" s="13" t="s">
        <v>220</v>
      </c>
      <c r="C124" s="13" t="s">
        <v>893</v>
      </c>
      <c r="D124" s="13">
        <v>37.6</v>
      </c>
      <c r="E124" s="13">
        <v>0</v>
      </c>
      <c r="F124" s="13">
        <v>0</v>
      </c>
      <c r="G124" s="13">
        <v>37.6</v>
      </c>
      <c r="H124" s="13">
        <v>30</v>
      </c>
      <c r="I124" s="13">
        <v>0</v>
      </c>
      <c r="J124" s="13">
        <v>0.43099999999999999</v>
      </c>
      <c r="K124" s="13">
        <v>1</v>
      </c>
      <c r="L124" s="13">
        <v>31.431000000000001</v>
      </c>
      <c r="M124" s="13">
        <v>6.1690000000000005</v>
      </c>
      <c r="N124" s="13">
        <v>0.79004081632653056</v>
      </c>
      <c r="O124" s="13">
        <v>5.3789591836734703</v>
      </c>
      <c r="P124" s="13">
        <v>7.6000000000000005</v>
      </c>
      <c r="Q124" s="13">
        <v>15.2</v>
      </c>
      <c r="R124" s="13">
        <v>650</v>
      </c>
      <c r="S124" s="13">
        <v>45</v>
      </c>
      <c r="T124" s="18">
        <v>174356.08</v>
      </c>
      <c r="U124" s="18">
        <v>27.8</v>
      </c>
      <c r="V124" s="18">
        <v>297</v>
      </c>
      <c r="W124" s="13" t="s">
        <v>28</v>
      </c>
      <c r="X124" s="13" t="str">
        <f>IFERROR(((W124*1000000)/Table2[[#This Row],[Number of Service Connections]])/365,"")</f>
        <v/>
      </c>
      <c r="Y124" s="18">
        <v>21963.13</v>
      </c>
      <c r="Z124" s="18">
        <v>1597.55</v>
      </c>
      <c r="AA124" s="13" t="s">
        <v>22</v>
      </c>
      <c r="AB124" s="16">
        <v>0.20212765957446813</v>
      </c>
      <c r="AC124" s="16">
        <v>0.1375672851295382</v>
      </c>
      <c r="AD124" s="18">
        <v>23560.68</v>
      </c>
      <c r="AE124" s="20">
        <f t="shared" si="1"/>
        <v>26.002107481559541</v>
      </c>
      <c r="AF124" s="13">
        <v>3.3299929033784217</v>
      </c>
      <c r="AG124" s="13">
        <f>(Table2[[#This Row],[Real Losses (million gallons/ year)]]*1000000)/Table2[[#This Row],[Number of Service Connections]]/365</f>
        <v>22.67211457818112</v>
      </c>
      <c r="AH124" s="13">
        <f>(Table2[[#This Row],[Real Losses (million gallons/ year)]]*1000000)/Table2[[#This Row],[Length of Mains (miles)]]/365</f>
        <v>969.53121551432412</v>
      </c>
      <c r="AI124" s="18">
        <v>36.247199999999999</v>
      </c>
      <c r="AJ124" s="18">
        <v>33.789430769230769</v>
      </c>
      <c r="AK124" s="18">
        <v>2.4577692307692307</v>
      </c>
      <c r="AL124" s="13">
        <v>48.725490196078432</v>
      </c>
      <c r="AM124" s="13">
        <v>5.3789591836734703</v>
      </c>
      <c r="AO124" s="14" t="s">
        <v>23</v>
      </c>
      <c r="AP124" s="14" t="s">
        <v>25</v>
      </c>
      <c r="AQ124" s="14" t="s">
        <v>55</v>
      </c>
    </row>
    <row r="125" spans="1:43" x14ac:dyDescent="0.2">
      <c r="A125" s="13" t="s">
        <v>221</v>
      </c>
      <c r="B125" s="13" t="s">
        <v>222</v>
      </c>
      <c r="C125" s="13" t="s">
        <v>894</v>
      </c>
      <c r="D125" s="13">
        <v>27.105</v>
      </c>
      <c r="E125" s="13">
        <v>0</v>
      </c>
      <c r="F125" s="13">
        <v>0</v>
      </c>
      <c r="G125" s="13">
        <v>27.378787878787879</v>
      </c>
      <c r="H125" s="13">
        <v>23.486000000000001</v>
      </c>
      <c r="I125" s="13">
        <v>0.11700000000000001</v>
      </c>
      <c r="J125" s="13">
        <v>0.499</v>
      </c>
      <c r="K125" s="13">
        <v>0.438</v>
      </c>
      <c r="L125" s="13">
        <v>24.54</v>
      </c>
      <c r="M125" s="13">
        <v>2.8387878787878797</v>
      </c>
      <c r="N125" s="13">
        <v>0.36943469696969694</v>
      </c>
      <c r="O125" s="13">
        <v>2.4693531818181826</v>
      </c>
      <c r="P125" s="13">
        <v>3.77578787878788</v>
      </c>
      <c r="Q125" s="13">
        <v>9.1</v>
      </c>
      <c r="R125" s="13">
        <v>662</v>
      </c>
      <c r="S125" s="13">
        <v>50</v>
      </c>
      <c r="T125" s="18">
        <v>227032.57</v>
      </c>
      <c r="U125" s="18">
        <v>10.62</v>
      </c>
      <c r="V125" s="18">
        <v>491.58</v>
      </c>
      <c r="W125" s="13" t="s">
        <v>28</v>
      </c>
      <c r="X125" s="13" t="str">
        <f>IFERROR(((W125*1000000)/Table2[[#This Row],[Number of Service Connections]])/365,"")</f>
        <v/>
      </c>
      <c r="Y125" s="18">
        <v>3923.4</v>
      </c>
      <c r="Z125" s="18">
        <v>1213.8800000000001</v>
      </c>
      <c r="AA125" s="13" t="s">
        <v>22</v>
      </c>
      <c r="AB125" s="16">
        <v>0.13790924183729941</v>
      </c>
      <c r="AC125" s="16">
        <v>2.4656777566920744E-2</v>
      </c>
      <c r="AD125" s="18">
        <v>5137.2800000000007</v>
      </c>
      <c r="AE125" s="20">
        <f t="shared" si="1"/>
        <v>11.748490993617844</v>
      </c>
      <c r="AF125" s="13">
        <v>1.5289272729780945</v>
      </c>
      <c r="AG125" s="13">
        <f>(Table2[[#This Row],[Real Losses (million gallons/ year)]]*1000000)/Table2[[#This Row],[Number of Service Connections]]/365</f>
        <v>10.21956372063975</v>
      </c>
      <c r="AH125" s="13">
        <f>(Table2[[#This Row],[Real Losses (million gallons/ year)]]*1000000)/Table2[[#This Row],[Length of Mains (miles)]]/365</f>
        <v>743.44518495203454</v>
      </c>
      <c r="AI125" s="18">
        <v>7.7602416918429</v>
      </c>
      <c r="AJ125" s="18">
        <v>5.9265861027190336</v>
      </c>
      <c r="AK125" s="18">
        <v>1.8336555891238671</v>
      </c>
      <c r="AL125" s="13">
        <v>62.509206183776271</v>
      </c>
      <c r="AM125" s="13">
        <v>2.4693531818181826</v>
      </c>
      <c r="AO125" s="14" t="s">
        <v>23</v>
      </c>
      <c r="AP125" s="14" t="s">
        <v>25</v>
      </c>
      <c r="AQ125" s="14" t="s">
        <v>24</v>
      </c>
    </row>
    <row r="126" spans="1:43" x14ac:dyDescent="0.2">
      <c r="A126" s="13" t="s">
        <v>223</v>
      </c>
      <c r="B126" s="13" t="s">
        <v>224</v>
      </c>
      <c r="C126" s="13" t="s">
        <v>895</v>
      </c>
      <c r="D126" s="13">
        <v>30.504999999999999</v>
      </c>
      <c r="E126" s="13">
        <v>0</v>
      </c>
      <c r="F126" s="13">
        <v>0</v>
      </c>
      <c r="G126" s="13">
        <v>30.504999999999999</v>
      </c>
      <c r="H126" s="13">
        <v>26.468</v>
      </c>
      <c r="I126" s="13">
        <v>0.1166</v>
      </c>
      <c r="J126" s="13">
        <v>0.58099999999999996</v>
      </c>
      <c r="K126" s="13">
        <v>0.3813125</v>
      </c>
      <c r="L126" s="13">
        <v>27.546912499999998</v>
      </c>
      <c r="M126" s="13">
        <v>2.9580875000000013</v>
      </c>
      <c r="N126" s="13">
        <v>1.5660640789473685</v>
      </c>
      <c r="O126" s="13">
        <v>1.3920234210526328</v>
      </c>
      <c r="P126" s="13">
        <v>3.9204000000000012</v>
      </c>
      <c r="Q126" s="13">
        <v>7.8</v>
      </c>
      <c r="R126" s="13">
        <v>23</v>
      </c>
      <c r="S126" s="13">
        <v>56.7</v>
      </c>
      <c r="T126" s="18">
        <v>418422</v>
      </c>
      <c r="U126" s="18">
        <v>5.58</v>
      </c>
      <c r="V126" s="18">
        <v>469.17</v>
      </c>
      <c r="W126" s="13" t="s">
        <v>28</v>
      </c>
      <c r="X126" s="13" t="str">
        <f>IFERROR(((W126*1000000)/Table2[[#This Row],[Number of Service Connections]])/365,"")</f>
        <v/>
      </c>
      <c r="Y126" s="18">
        <v>8738.64</v>
      </c>
      <c r="Z126" s="18">
        <v>7767.49</v>
      </c>
      <c r="AA126" s="13" t="s">
        <v>32</v>
      </c>
      <c r="AB126" s="16">
        <v>0.12851663661694809</v>
      </c>
      <c r="AC126" s="16">
        <v>5.2281744267748849E-2</v>
      </c>
      <c r="AD126" s="18">
        <v>16506.129999999997</v>
      </c>
      <c r="AE126" s="20">
        <f t="shared" si="1"/>
        <v>352.36301369863031</v>
      </c>
      <c r="AF126" s="13">
        <v>186.54723989843581</v>
      </c>
      <c r="AG126" s="13">
        <f>(Table2[[#This Row],[Real Losses (million gallons/ year)]]*1000000)/Table2[[#This Row],[Number of Service Connections]]/365</f>
        <v>165.81577380019451</v>
      </c>
      <c r="AH126" s="13">
        <f>(Table2[[#This Row],[Real Losses (million gallons/ year)]]*1000000)/Table2[[#This Row],[Length of Mains (miles)]]/365</f>
        <v>488.94394838518895</v>
      </c>
      <c r="AI126" s="18">
        <v>717.65782608695656</v>
      </c>
      <c r="AJ126" s="18">
        <v>379.94086956521738</v>
      </c>
      <c r="AK126" s="18">
        <v>337.71695652173912</v>
      </c>
      <c r="AL126" s="13">
        <v>53.263157894736828</v>
      </c>
      <c r="AM126" s="13">
        <v>1.3920234210526328</v>
      </c>
      <c r="AO126" s="14" t="s">
        <v>23</v>
      </c>
      <c r="AP126" s="14" t="s">
        <v>25</v>
      </c>
      <c r="AQ126" s="14" t="s">
        <v>24</v>
      </c>
    </row>
    <row r="127" spans="1:43" ht="22.5" x14ac:dyDescent="0.2">
      <c r="A127" s="13" t="s">
        <v>225</v>
      </c>
      <c r="B127" s="13" t="s">
        <v>226</v>
      </c>
      <c r="C127" s="13" t="s">
        <v>896</v>
      </c>
      <c r="D127" s="13">
        <v>69.977000000000004</v>
      </c>
      <c r="G127" s="13">
        <v>69.977000000000004</v>
      </c>
      <c r="H127" s="13">
        <v>39.753</v>
      </c>
      <c r="K127" s="13">
        <v>9.9000000000000005E-2</v>
      </c>
      <c r="L127" s="13">
        <v>39.851999999999997</v>
      </c>
      <c r="M127" s="13">
        <v>30.125000000000007</v>
      </c>
      <c r="N127" s="13">
        <v>0.19838250000000002</v>
      </c>
      <c r="O127" s="13">
        <v>29.926617500000006</v>
      </c>
      <c r="P127" s="13">
        <v>30.224000000000007</v>
      </c>
      <c r="Q127" s="13">
        <v>39</v>
      </c>
      <c r="R127" s="13">
        <v>805</v>
      </c>
      <c r="S127" s="13">
        <v>60</v>
      </c>
      <c r="T127" s="18">
        <v>224863</v>
      </c>
      <c r="U127" s="18">
        <v>8.81</v>
      </c>
      <c r="V127" s="18">
        <v>443.47</v>
      </c>
      <c r="W127" s="13" t="s">
        <v>28</v>
      </c>
      <c r="X127" s="13" t="str">
        <f>IFERROR(((W127*1000000)/Table2[[#This Row],[Number of Service Connections]])/365,"")</f>
        <v/>
      </c>
      <c r="Y127" s="18">
        <v>1747.75</v>
      </c>
      <c r="Z127" s="18">
        <v>13271.56</v>
      </c>
      <c r="AA127" s="13" t="s">
        <v>22</v>
      </c>
      <c r="AB127" s="16">
        <v>0.43191334295554262</v>
      </c>
      <c r="AC127" s="16">
        <v>6.6988390343120055E-2</v>
      </c>
      <c r="AD127" s="18">
        <v>15019.31</v>
      </c>
      <c r="AE127" s="20">
        <f t="shared" si="1"/>
        <v>102.52701437930743</v>
      </c>
      <c r="AF127" s="13">
        <v>0.6751722964349528</v>
      </c>
      <c r="AG127" s="13">
        <f>(Table2[[#This Row],[Real Losses (million gallons/ year)]]*1000000)/Table2[[#This Row],[Number of Service Connections]]/365</f>
        <v>101.85184208287248</v>
      </c>
      <c r="AH127" s="13">
        <f>(Table2[[#This Row],[Real Losses (million gallons/ year)]]*1000000)/Table2[[#This Row],[Length of Mains (miles)]]/365</f>
        <v>2102.3264840182655</v>
      </c>
      <c r="AI127" s="18">
        <v>18.657527950310559</v>
      </c>
      <c r="AJ127" s="18">
        <v>2.1711180124223604</v>
      </c>
      <c r="AK127" s="18">
        <v>16.486409937888197</v>
      </c>
      <c r="AL127" s="13">
        <v>50.655555555555551</v>
      </c>
      <c r="AM127" s="13">
        <v>29.926617500000006</v>
      </c>
      <c r="AO127" s="14" t="s">
        <v>23</v>
      </c>
      <c r="AP127" s="14" t="s">
        <v>25</v>
      </c>
      <c r="AQ127" s="14" t="s">
        <v>37</v>
      </c>
    </row>
    <row r="128" spans="1:43" x14ac:dyDescent="0.2">
      <c r="A128" s="13" t="s">
        <v>227</v>
      </c>
      <c r="B128" s="13" t="s">
        <v>527</v>
      </c>
      <c r="C128" s="13" t="s">
        <v>897</v>
      </c>
      <c r="D128" s="13">
        <v>0</v>
      </c>
      <c r="E128" s="13">
        <v>65.522999999999996</v>
      </c>
      <c r="F128" s="13">
        <v>1.087</v>
      </c>
      <c r="G128" s="13">
        <v>63.640493827160498</v>
      </c>
      <c r="H128" s="13">
        <v>59.109000000000002</v>
      </c>
      <c r="I128" s="13">
        <v>0</v>
      </c>
      <c r="J128" s="13">
        <v>0</v>
      </c>
      <c r="K128" s="13">
        <v>0.79550617283950631</v>
      </c>
      <c r="L128" s="13">
        <v>59.904506172839511</v>
      </c>
      <c r="M128" s="13">
        <v>3.7359876543209865</v>
      </c>
      <c r="N128" s="13">
        <v>1.51317985701688</v>
      </c>
      <c r="O128" s="13">
        <v>2.2228077973041067</v>
      </c>
      <c r="P128" s="13">
        <v>4.5314938271604923</v>
      </c>
      <c r="Q128" s="13">
        <v>22.5</v>
      </c>
      <c r="R128" s="13">
        <v>1034</v>
      </c>
      <c r="S128" s="13">
        <v>80</v>
      </c>
      <c r="T128" s="18">
        <v>717629</v>
      </c>
      <c r="U128" s="18">
        <v>10.43</v>
      </c>
      <c r="V128" s="18">
        <v>2650.85</v>
      </c>
      <c r="W128" s="13" t="s">
        <v>28</v>
      </c>
      <c r="X128" s="13" t="str">
        <f>IFERROR(((W128*1000000)/Table2[[#This Row],[Number of Service Connections]])/365,"")</f>
        <v/>
      </c>
      <c r="Y128" s="18">
        <v>15782.47</v>
      </c>
      <c r="Z128" s="18">
        <v>5892.33</v>
      </c>
      <c r="AA128" s="13" t="s">
        <v>22</v>
      </c>
      <c r="AB128" s="16">
        <v>7.1204567322614667E-2</v>
      </c>
      <c r="AC128" s="16">
        <v>3.3141865081318139E-2</v>
      </c>
      <c r="AD128" s="18">
        <v>21674.799999999999</v>
      </c>
      <c r="AE128" s="20">
        <f t="shared" si="1"/>
        <v>9.8990160682572981</v>
      </c>
      <c r="AF128" s="13">
        <v>4.0093793408147116</v>
      </c>
      <c r="AG128" s="13">
        <f>(Table2[[#This Row],[Real Losses (million gallons/ year)]]*1000000)/Table2[[#This Row],[Number of Service Connections]]/365</f>
        <v>5.8896367274425865</v>
      </c>
      <c r="AH128" s="13">
        <f>(Table2[[#This Row],[Real Losses (million gallons/ year)]]*1000000)/Table2[[#This Row],[Length of Mains (miles)]]/365</f>
        <v>270.66152783002821</v>
      </c>
      <c r="AI128" s="18">
        <v>20.962088974854932</v>
      </c>
      <c r="AJ128" s="18">
        <v>15.263510638297872</v>
      </c>
      <c r="AK128" s="18">
        <v>5.6985783365570599</v>
      </c>
      <c r="AL128" s="13">
        <v>53.07948849114338</v>
      </c>
      <c r="AM128" s="13">
        <v>2.2228077973041067</v>
      </c>
      <c r="AO128" s="14" t="s">
        <v>36</v>
      </c>
      <c r="AP128" s="14" t="s">
        <v>24</v>
      </c>
      <c r="AQ128" s="14" t="s">
        <v>25</v>
      </c>
    </row>
    <row r="129" spans="1:43" x14ac:dyDescent="0.2">
      <c r="A129" s="13" t="s">
        <v>228</v>
      </c>
      <c r="B129" s="13" t="s">
        <v>229</v>
      </c>
      <c r="C129" s="13" t="s">
        <v>898</v>
      </c>
      <c r="E129" s="13">
        <v>48.134999999999998</v>
      </c>
      <c r="G129" s="13">
        <v>48.134999999999998</v>
      </c>
      <c r="H129" s="13">
        <v>37.767000000000003</v>
      </c>
      <c r="K129" s="13">
        <v>0.60168750000000004</v>
      </c>
      <c r="L129" s="13">
        <v>38.3686875</v>
      </c>
      <c r="M129" s="13">
        <v>9.766312499999998</v>
      </c>
      <c r="N129" s="13">
        <v>0.21475500000000003</v>
      </c>
      <c r="O129" s="13">
        <v>9.5515574999999977</v>
      </c>
      <c r="P129" s="13">
        <v>10.367999999999999</v>
      </c>
      <c r="Q129" s="13">
        <v>82.1</v>
      </c>
      <c r="R129" s="13">
        <v>770</v>
      </c>
      <c r="S129" s="13">
        <v>90</v>
      </c>
      <c r="T129" s="18">
        <v>325811</v>
      </c>
      <c r="U129" s="18">
        <v>8.5399999999999991</v>
      </c>
      <c r="V129" s="18">
        <v>2631.08</v>
      </c>
      <c r="W129" s="13">
        <v>19.462754475000001</v>
      </c>
      <c r="X129" s="13">
        <f>IFERROR(((W129*1000000)/Table2[[#This Row],[Number of Service Connections]])/365,"")</f>
        <v>69.250149350649352</v>
      </c>
      <c r="Y129" s="18">
        <v>1834.01</v>
      </c>
      <c r="Z129" s="18">
        <v>25130.91</v>
      </c>
      <c r="AA129" s="13" t="s">
        <v>22</v>
      </c>
      <c r="AB129" s="16">
        <v>0.2153942038018074</v>
      </c>
      <c r="AC129" s="16">
        <v>8.7621374215726272E-2</v>
      </c>
      <c r="AD129" s="18">
        <v>26964.92</v>
      </c>
      <c r="AE129" s="20">
        <f t="shared" si="1"/>
        <v>34.749377334993767</v>
      </c>
      <c r="AF129" s="13">
        <v>0.76411670521259567</v>
      </c>
      <c r="AG129" s="13">
        <f>(Table2[[#This Row],[Real Losses (million gallons/ year)]]*1000000)/Table2[[#This Row],[Number of Service Connections]]/365</f>
        <v>33.985260629781173</v>
      </c>
      <c r="AH129" s="13">
        <f>(Table2[[#This Row],[Real Losses (million gallons/ year)]]*1000000)/Table2[[#This Row],[Length of Mains (miles)]]/365</f>
        <v>318.74117764837399</v>
      </c>
      <c r="AI129" s="18">
        <v>35.019376623376623</v>
      </c>
      <c r="AJ129" s="18">
        <v>2.3818311688311686</v>
      </c>
      <c r="AK129" s="18">
        <v>32.637545454545453</v>
      </c>
      <c r="AL129" s="13">
        <v>59.033333333333324</v>
      </c>
      <c r="AM129" s="13">
        <v>9.5515574999999977</v>
      </c>
      <c r="AN129" s="13">
        <v>0.49076082793260423</v>
      </c>
      <c r="AO129" s="14" t="s">
        <v>36</v>
      </c>
      <c r="AP129" s="14" t="s">
        <v>25</v>
      </c>
      <c r="AQ129" s="14" t="s">
        <v>24</v>
      </c>
    </row>
    <row r="130" spans="1:43" ht="22.5" x14ac:dyDescent="0.2">
      <c r="A130" s="13" t="s">
        <v>230</v>
      </c>
      <c r="B130" s="13" t="s">
        <v>1281</v>
      </c>
      <c r="C130" s="13" t="s">
        <v>899</v>
      </c>
      <c r="D130" s="13">
        <v>53.131</v>
      </c>
      <c r="E130" s="13">
        <v>0</v>
      </c>
      <c r="F130" s="13">
        <v>0</v>
      </c>
      <c r="G130" s="13">
        <v>53.131</v>
      </c>
      <c r="H130" s="13">
        <v>35.299599999999998</v>
      </c>
      <c r="I130" s="13">
        <v>0</v>
      </c>
      <c r="J130" s="13">
        <v>0</v>
      </c>
      <c r="K130" s="13">
        <v>0.379</v>
      </c>
      <c r="L130" s="13">
        <v>35.678599999999996</v>
      </c>
      <c r="M130" s="13">
        <v>17.452400000000004</v>
      </c>
      <c r="N130" s="13">
        <v>2.0789501842105316</v>
      </c>
      <c r="O130" s="13">
        <v>15.373449815789472</v>
      </c>
      <c r="P130" s="13">
        <v>17.831400000000006</v>
      </c>
      <c r="Q130" s="13">
        <v>17.88</v>
      </c>
      <c r="R130" s="13">
        <v>1080</v>
      </c>
      <c r="S130" s="13">
        <v>50</v>
      </c>
      <c r="T130" s="18">
        <v>2057884.89</v>
      </c>
      <c r="U130" s="18">
        <v>10.19</v>
      </c>
      <c r="V130" s="18">
        <v>498.27</v>
      </c>
      <c r="W130" s="13" t="s">
        <v>28</v>
      </c>
      <c r="X130" s="13" t="str">
        <f>IFERROR(((W130*1000000)/Table2[[#This Row],[Number of Service Connections]])/365,"")</f>
        <v/>
      </c>
      <c r="Y130" s="18">
        <v>21184.5</v>
      </c>
      <c r="Z130" s="18">
        <v>7660.13</v>
      </c>
      <c r="AA130" s="13" t="s">
        <v>22</v>
      </c>
      <c r="AB130" s="16">
        <v>0.33561197794131492</v>
      </c>
      <c r="AC130" s="16">
        <v>1.410840600847151E-2</v>
      </c>
      <c r="AD130" s="18">
        <v>28844.63</v>
      </c>
      <c r="AE130" s="20">
        <f t="shared" ref="AE130:AE193" si="2">AF130+AG130</f>
        <v>44.272957889396253</v>
      </c>
      <c r="AF130" s="13">
        <v>5.2738462308740024</v>
      </c>
      <c r="AG130" s="13">
        <f>(Table2[[#This Row],[Real Losses (million gallons/ year)]]*1000000)/Table2[[#This Row],[Number of Service Connections]]/365</f>
        <v>38.999111658522253</v>
      </c>
      <c r="AH130" s="13">
        <f>(Table2[[#This Row],[Real Losses (million gallons/ year)]]*1000000)/Table2[[#This Row],[Length of Mains (miles)]]/365</f>
        <v>2355.6510397765123</v>
      </c>
      <c r="AI130" s="18">
        <v>26.70799074074074</v>
      </c>
      <c r="AJ130" s="18">
        <v>19.615277777777777</v>
      </c>
      <c r="AK130" s="18">
        <v>7.0927129629629633</v>
      </c>
      <c r="AL130" s="13">
        <v>37.655555555555559</v>
      </c>
      <c r="AM130" s="13">
        <v>15.373449815789472</v>
      </c>
      <c r="AO130" s="14" t="s">
        <v>23</v>
      </c>
      <c r="AP130" s="14" t="s">
        <v>24</v>
      </c>
      <c r="AQ130" s="14" t="s">
        <v>37</v>
      </c>
    </row>
    <row r="131" spans="1:43" ht="22.5" x14ac:dyDescent="0.2">
      <c r="A131" s="13" t="s">
        <v>231</v>
      </c>
      <c r="B131" s="13" t="s">
        <v>231</v>
      </c>
      <c r="C131" s="13" t="s">
        <v>900</v>
      </c>
      <c r="D131" s="13">
        <v>0</v>
      </c>
      <c r="E131" s="13">
        <v>207.51499999999999</v>
      </c>
      <c r="F131" s="13">
        <v>20.968</v>
      </c>
      <c r="G131" s="13">
        <v>197.46884210526318</v>
      </c>
      <c r="H131" s="13">
        <v>165.36799999999999</v>
      </c>
      <c r="I131" s="13">
        <v>0</v>
      </c>
      <c r="J131" s="13">
        <v>0.02</v>
      </c>
      <c r="K131" s="13">
        <v>0.02</v>
      </c>
      <c r="L131" s="13">
        <v>165.40800000000002</v>
      </c>
      <c r="M131" s="13">
        <v>32.060842105263163</v>
      </c>
      <c r="N131" s="13">
        <v>4.2823574113856155</v>
      </c>
      <c r="O131" s="13">
        <v>27.778484693877548</v>
      </c>
      <c r="P131" s="13">
        <v>32.100842105263169</v>
      </c>
      <c r="Q131" s="13">
        <v>84</v>
      </c>
      <c r="R131" s="13">
        <v>2188</v>
      </c>
      <c r="S131" s="13">
        <v>65</v>
      </c>
      <c r="T131" s="18">
        <v>1464995</v>
      </c>
      <c r="U131" s="18">
        <v>9.85</v>
      </c>
      <c r="V131" s="18">
        <v>236.17</v>
      </c>
      <c r="W131" s="13">
        <v>20.780220647727273</v>
      </c>
      <c r="X131" s="13">
        <f>IFERROR(((W131*1000000)/Table2[[#This Row],[Number of Service Connections]])/365,"")</f>
        <v>26.0201605866711</v>
      </c>
      <c r="Y131" s="18">
        <v>42181.22</v>
      </c>
      <c r="Z131" s="18">
        <v>6560.44</v>
      </c>
      <c r="AA131" s="13" t="s">
        <v>22</v>
      </c>
      <c r="AB131" s="16">
        <v>0.16256155534730596</v>
      </c>
      <c r="AC131" s="16">
        <v>3.3277323152844464E-2</v>
      </c>
      <c r="AD131" s="18">
        <v>48741.66</v>
      </c>
      <c r="AE131" s="20">
        <f t="shared" si="2"/>
        <v>40.145303279736495</v>
      </c>
      <c r="AF131" s="13">
        <v>5.362196553286438</v>
      </c>
      <c r="AG131" s="13">
        <f>(Table2[[#This Row],[Real Losses (million gallons/ year)]]*1000000)/Table2[[#This Row],[Number of Service Connections]]/365</f>
        <v>34.783106726450058</v>
      </c>
      <c r="AH131" s="13">
        <f>(Table2[[#This Row],[Real Losses (million gallons/ year)]]*1000000)/Table2[[#This Row],[Length of Mains (miles)]]/365</f>
        <v>906.0171133032469</v>
      </c>
      <c r="AI131" s="18">
        <v>22.276809872029251</v>
      </c>
      <c r="AJ131" s="18">
        <v>19.278436928702011</v>
      </c>
      <c r="AK131" s="18">
        <v>2.9983729433272397</v>
      </c>
      <c r="AL131" s="13">
        <v>42.073604611060539</v>
      </c>
      <c r="AM131" s="13">
        <v>27.778484693877548</v>
      </c>
      <c r="AN131" s="13">
        <v>1.3367752520431333</v>
      </c>
      <c r="AO131" s="14" t="s">
        <v>36</v>
      </c>
      <c r="AP131" s="14" t="s">
        <v>40</v>
      </c>
      <c r="AQ131" s="14" t="s">
        <v>25</v>
      </c>
    </row>
    <row r="132" spans="1:43" x14ac:dyDescent="0.2">
      <c r="A132" s="13" t="s">
        <v>761</v>
      </c>
      <c r="B132" s="13" t="s">
        <v>1282</v>
      </c>
      <c r="C132" s="13" t="s">
        <v>901</v>
      </c>
      <c r="D132" s="13">
        <v>76.308000000000007</v>
      </c>
      <c r="E132" s="13">
        <v>0</v>
      </c>
      <c r="F132" s="13">
        <v>0</v>
      </c>
      <c r="G132" s="13">
        <v>76.308000000000007</v>
      </c>
      <c r="H132" s="13">
        <v>61.027000000000001</v>
      </c>
      <c r="K132" s="13">
        <v>0.95385000000000009</v>
      </c>
      <c r="L132" s="13">
        <v>61.980850000000004</v>
      </c>
      <c r="M132" s="13">
        <v>14.327150000000003</v>
      </c>
      <c r="N132" s="13">
        <v>1.9081323717948737</v>
      </c>
      <c r="O132" s="13">
        <v>12.419017628205129</v>
      </c>
      <c r="P132" s="13">
        <v>15.281000000000002</v>
      </c>
      <c r="Q132" s="13">
        <v>32</v>
      </c>
      <c r="R132" s="13">
        <v>1500</v>
      </c>
      <c r="S132" s="13">
        <v>48</v>
      </c>
      <c r="T132" s="18">
        <v>680652</v>
      </c>
      <c r="U132" s="18">
        <v>9.31</v>
      </c>
      <c r="V132" s="18">
        <v>366.64</v>
      </c>
      <c r="W132" s="13" t="s">
        <v>28</v>
      </c>
      <c r="X132" s="13" t="str">
        <f>IFERROR(((W132*1000000)/Table2[[#This Row],[Number of Service Connections]])/365,"")</f>
        <v/>
      </c>
      <c r="Y132" s="18">
        <v>17764.71</v>
      </c>
      <c r="Z132" s="18">
        <v>115621.05</v>
      </c>
      <c r="AA132" s="13" t="s">
        <v>32</v>
      </c>
      <c r="AB132" s="16">
        <v>0.20025423284583532</v>
      </c>
      <c r="AC132" s="16">
        <v>0.20901445966514462</v>
      </c>
      <c r="AD132" s="18">
        <v>133385.76</v>
      </c>
      <c r="AE132" s="20">
        <f t="shared" si="2"/>
        <v>26.168310502283109</v>
      </c>
      <c r="AF132" s="13">
        <v>3.4851732818171208</v>
      </c>
      <c r="AG132" s="13">
        <f>(Table2[[#This Row],[Real Losses (million gallons/ year)]]*1000000)/Table2[[#This Row],[Number of Service Connections]]/365</f>
        <v>22.683137220465987</v>
      </c>
      <c r="AH132" s="13">
        <f>(Table2[[#This Row],[Real Losses (million gallons/ year)]]*1000000)/Table2[[#This Row],[Length of Mains (miles)]]/365</f>
        <v>1063.2720572093433</v>
      </c>
      <c r="AI132" s="18">
        <v>88.923839999999998</v>
      </c>
      <c r="AJ132" s="18">
        <v>11.84314</v>
      </c>
      <c r="AK132" s="18">
        <v>77.080699999999993</v>
      </c>
      <c r="AL132" s="13">
        <v>52.822222222222216</v>
      </c>
      <c r="AM132" s="13">
        <v>12.419017628205129</v>
      </c>
      <c r="AO132" s="14" t="s">
        <v>23</v>
      </c>
      <c r="AP132" s="14" t="s">
        <v>24</v>
      </c>
      <c r="AQ132" s="14" t="s">
        <v>25</v>
      </c>
    </row>
    <row r="133" spans="1:43" x14ac:dyDescent="0.2">
      <c r="A133" s="13" t="s">
        <v>232</v>
      </c>
      <c r="B133" s="13" t="s">
        <v>233</v>
      </c>
      <c r="C133" s="13" t="s">
        <v>902</v>
      </c>
      <c r="D133" s="13">
        <v>7.56</v>
      </c>
      <c r="E133" s="13">
        <v>0</v>
      </c>
      <c r="F133" s="13">
        <v>0</v>
      </c>
      <c r="G133" s="13">
        <v>7.6363636363636358</v>
      </c>
      <c r="H133" s="13">
        <v>3.67</v>
      </c>
      <c r="I133" s="13">
        <v>0</v>
      </c>
      <c r="J133" s="13">
        <v>0</v>
      </c>
      <c r="K133" s="13">
        <v>3.28</v>
      </c>
      <c r="L133" s="13">
        <v>6.9499999999999993</v>
      </c>
      <c r="M133" s="13">
        <v>0.68636363636363651</v>
      </c>
      <c r="N133" s="13">
        <v>0.18826590909090907</v>
      </c>
      <c r="O133" s="13">
        <v>0.49809772727272744</v>
      </c>
      <c r="P133" s="13">
        <v>3.9663636363636363</v>
      </c>
      <c r="Q133" s="13">
        <v>3.28</v>
      </c>
      <c r="R133" s="13">
        <v>41</v>
      </c>
      <c r="S133" s="13">
        <v>67</v>
      </c>
      <c r="T133" s="18">
        <v>69813</v>
      </c>
      <c r="U133" s="18">
        <v>12.87</v>
      </c>
      <c r="V133" s="18">
        <v>147.09</v>
      </c>
      <c r="W133" s="13" t="s">
        <v>28</v>
      </c>
      <c r="X133" s="13" t="str">
        <f>IFERROR(((W133*1000000)/Table2[[#This Row],[Number of Service Connections]])/365,"")</f>
        <v/>
      </c>
      <c r="Y133" s="18">
        <v>2423.63</v>
      </c>
      <c r="Z133" s="18">
        <v>73.27</v>
      </c>
      <c r="AA133" s="13" t="s">
        <v>22</v>
      </c>
      <c r="AB133" s="16">
        <v>0.51940476190476192</v>
      </c>
      <c r="AC133" s="16">
        <v>4.2676146543696974E-2</v>
      </c>
      <c r="AD133" s="18">
        <v>2496.9</v>
      </c>
      <c r="AE133" s="20">
        <f t="shared" si="2"/>
        <v>45.864593141572769</v>
      </c>
      <c r="AF133" s="13">
        <v>12.580414907511464</v>
      </c>
      <c r="AG133" s="13">
        <f>(Table2[[#This Row],[Real Losses (million gallons/ year)]]*1000000)/Table2[[#This Row],[Number of Service Connections]]/365</f>
        <v>33.284178234061308</v>
      </c>
      <c r="AH133" s="13">
        <f>(Table2[[#This Row],[Real Losses (million gallons/ year)]]*1000000)/Table2[[#This Row],[Length of Mains (miles)]]/365</f>
        <v>416.05222792576637</v>
      </c>
      <c r="AI133" s="18">
        <v>60.9</v>
      </c>
      <c r="AJ133" s="18">
        <v>59.112926829268289</v>
      </c>
      <c r="AK133" s="18">
        <v>1.7870731707317074</v>
      </c>
      <c r="AL133" s="13">
        <v>62.930693069306926</v>
      </c>
      <c r="AM133" s="13">
        <v>0.49809772727272744</v>
      </c>
      <c r="AO133" s="14" t="s">
        <v>23</v>
      </c>
      <c r="AP133" s="14" t="s">
        <v>25</v>
      </c>
      <c r="AQ133" s="14" t="s">
        <v>33</v>
      </c>
    </row>
    <row r="134" spans="1:43" x14ac:dyDescent="0.2">
      <c r="A134" s="13" t="s">
        <v>232</v>
      </c>
      <c r="B134" s="13" t="s">
        <v>233</v>
      </c>
      <c r="C134" s="13" t="s">
        <v>903</v>
      </c>
      <c r="D134" s="13">
        <v>12307.201999999999</v>
      </c>
      <c r="E134" s="13">
        <v>0</v>
      </c>
      <c r="F134" s="13">
        <v>350.51799999999997</v>
      </c>
      <c r="G134" s="13">
        <v>11754.403648969168</v>
      </c>
      <c r="H134" s="13">
        <v>8272.3850000000002</v>
      </c>
      <c r="I134" s="13">
        <v>0</v>
      </c>
      <c r="J134" s="13">
        <v>528.61500000000001</v>
      </c>
      <c r="K134" s="13">
        <v>279.56700000000001</v>
      </c>
      <c r="L134" s="13">
        <v>9080.5669999999991</v>
      </c>
      <c r="M134" s="13">
        <v>2673.8366489691689</v>
      </c>
      <c r="N134" s="13">
        <v>592.83697162242288</v>
      </c>
      <c r="O134" s="13">
        <v>2080.999677346746</v>
      </c>
      <c r="P134" s="13">
        <v>3482.0186489691687</v>
      </c>
      <c r="Q134" s="13">
        <v>1420.7</v>
      </c>
      <c r="R134" s="13">
        <v>103782</v>
      </c>
      <c r="S134" s="13">
        <v>62.68</v>
      </c>
      <c r="T134" s="18">
        <v>41927000</v>
      </c>
      <c r="U134" s="18">
        <v>6.01</v>
      </c>
      <c r="V134" s="18">
        <v>408.74</v>
      </c>
      <c r="W134" s="13">
        <v>768.07882602408188</v>
      </c>
      <c r="X134" s="13">
        <f>IFERROR(((W134*1000000)/Table2[[#This Row],[Number of Service Connections]])/365,"")</f>
        <v>20.276401984456932</v>
      </c>
      <c r="Y134" s="18">
        <v>3562950.2</v>
      </c>
      <c r="Z134" s="18">
        <v>850587.81</v>
      </c>
      <c r="AA134" s="13" t="s">
        <v>22</v>
      </c>
      <c r="AB134" s="16">
        <v>0.2962309916313392</v>
      </c>
      <c r="AC134" s="16">
        <v>0.11314604713548479</v>
      </c>
      <c r="AD134" s="18">
        <v>4413538.01</v>
      </c>
      <c r="AE134" s="20">
        <f t="shared" si="2"/>
        <v>70.586227478652404</v>
      </c>
      <c r="AF134" s="13">
        <v>15.650217582599323</v>
      </c>
      <c r="AG134" s="13">
        <f>(Table2[[#This Row],[Real Losses (million gallons/ year)]]*1000000)/Table2[[#This Row],[Number of Service Connections]]/365</f>
        <v>54.936009896053086</v>
      </c>
      <c r="AH134" s="13">
        <f>(Table2[[#This Row],[Real Losses (million gallons/ year)]]*1000000)/Table2[[#This Row],[Length of Mains (miles)]]/365</f>
        <v>4013.0703026903498</v>
      </c>
      <c r="AI134" s="18">
        <v>42.527008633481721</v>
      </c>
      <c r="AJ134" s="18">
        <v>34.331099805361241</v>
      </c>
      <c r="AK134" s="18">
        <v>8.1959088281204835</v>
      </c>
      <c r="AL134" s="13">
        <v>65.538527183759868</v>
      </c>
      <c r="AM134" s="13">
        <v>2080.999677346746</v>
      </c>
      <c r="AN134" s="13">
        <v>2.7093569134289606</v>
      </c>
      <c r="AO134" s="14" t="s">
        <v>23</v>
      </c>
      <c r="AP134" s="14" t="s">
        <v>25</v>
      </c>
      <c r="AQ134" s="14" t="s">
        <v>33</v>
      </c>
    </row>
    <row r="135" spans="1:43" ht="22.5" x14ac:dyDescent="0.2">
      <c r="A135" s="13" t="s">
        <v>234</v>
      </c>
      <c r="B135" s="13" t="s">
        <v>235</v>
      </c>
      <c r="C135" s="13" t="s">
        <v>904</v>
      </c>
      <c r="D135" s="13">
        <v>167.05199999999999</v>
      </c>
      <c r="E135" s="13">
        <v>0</v>
      </c>
      <c r="F135" s="13">
        <v>0</v>
      </c>
      <c r="G135" s="13">
        <v>166.01440993788819</v>
      </c>
      <c r="H135" s="13">
        <v>144.69499999999999</v>
      </c>
      <c r="I135" s="13">
        <v>0</v>
      </c>
      <c r="J135" s="13">
        <v>0</v>
      </c>
      <c r="K135" s="13">
        <v>2.0751801242236025</v>
      </c>
      <c r="L135" s="13">
        <v>146.7701801242236</v>
      </c>
      <c r="M135" s="13">
        <v>19.244229813664589</v>
      </c>
      <c r="N135" s="13">
        <v>2.2396016814103739</v>
      </c>
      <c r="O135" s="13">
        <v>17.004628132254215</v>
      </c>
      <c r="P135" s="13">
        <v>21.319409937888192</v>
      </c>
      <c r="Q135" s="13">
        <v>42.8</v>
      </c>
      <c r="R135" s="13">
        <v>2656</v>
      </c>
      <c r="S135" s="13">
        <v>55</v>
      </c>
      <c r="T135" s="18">
        <v>735818</v>
      </c>
      <c r="U135" s="18">
        <v>11.66</v>
      </c>
      <c r="V135" s="18">
        <v>468</v>
      </c>
      <c r="W135" s="13">
        <v>14.5396436</v>
      </c>
      <c r="X135" s="13">
        <f>IFERROR(((W135*1000000)/Table2[[#This Row],[Number of Service Connections]])/365,"")</f>
        <v>14.997981927710843</v>
      </c>
      <c r="Y135" s="18">
        <v>26113.759999999998</v>
      </c>
      <c r="Z135" s="18">
        <v>7958.17</v>
      </c>
      <c r="AA135" s="13" t="s">
        <v>22</v>
      </c>
      <c r="AB135" s="16">
        <v>0.12841903269640587</v>
      </c>
      <c r="AC135" s="16">
        <v>4.7624692341416738E-2</v>
      </c>
      <c r="AD135" s="18">
        <v>34071.93</v>
      </c>
      <c r="AE135" s="20">
        <f t="shared" si="2"/>
        <v>19.850872476547892</v>
      </c>
      <c r="AF135" s="13">
        <v>2.3102014373353419</v>
      </c>
      <c r="AG135" s="13">
        <f>(Table2[[#This Row],[Real Losses (million gallons/ year)]]*1000000)/Table2[[#This Row],[Number of Service Connections]]/365</f>
        <v>17.540671039212551</v>
      </c>
      <c r="AH135" s="13">
        <f>(Table2[[#This Row],[Real Losses (million gallons/ year)]]*1000000)/Table2[[#This Row],[Length of Mains (miles)]]/365</f>
        <v>1088.5051934614146</v>
      </c>
      <c r="AI135" s="18">
        <v>12.828286897590361</v>
      </c>
      <c r="AJ135" s="18">
        <v>9.8319879518072284</v>
      </c>
      <c r="AK135" s="18">
        <v>2.9962989457831326</v>
      </c>
      <c r="AL135" s="13">
        <v>71.380676328502403</v>
      </c>
      <c r="AM135" s="13">
        <v>17.004628132254215</v>
      </c>
      <c r="AN135" s="13">
        <v>1.1695354164151737</v>
      </c>
      <c r="AO135" s="14" t="s">
        <v>45</v>
      </c>
      <c r="AP135" s="14" t="s">
        <v>40</v>
      </c>
      <c r="AQ135" s="14" t="s">
        <v>23</v>
      </c>
    </row>
    <row r="136" spans="1:43" x14ac:dyDescent="0.2">
      <c r="A136" s="13" t="s">
        <v>236</v>
      </c>
      <c r="B136" s="13" t="s">
        <v>237</v>
      </c>
      <c r="C136" s="13" t="s">
        <v>905</v>
      </c>
      <c r="D136" s="13">
        <v>26.09</v>
      </c>
      <c r="E136" s="13">
        <v>0</v>
      </c>
      <c r="F136" s="13">
        <v>0</v>
      </c>
      <c r="G136" s="13">
        <v>26.09</v>
      </c>
      <c r="H136" s="13">
        <v>12.379</v>
      </c>
      <c r="I136" s="13">
        <v>0</v>
      </c>
      <c r="J136" s="13">
        <v>0.90900000000000003</v>
      </c>
      <c r="K136" s="13">
        <v>0.326125</v>
      </c>
      <c r="L136" s="13">
        <v>13.614125</v>
      </c>
      <c r="M136" s="13">
        <v>12.475875</v>
      </c>
      <c r="N136" s="13">
        <v>0.79554092105263252</v>
      </c>
      <c r="O136" s="13">
        <v>11.680334078947368</v>
      </c>
      <c r="P136" s="13">
        <v>13.711</v>
      </c>
      <c r="Q136" s="13">
        <v>4.5</v>
      </c>
      <c r="R136" s="13">
        <v>344</v>
      </c>
      <c r="S136" s="13">
        <v>56.8</v>
      </c>
      <c r="T136" s="18">
        <v>138756.12</v>
      </c>
      <c r="U136" s="18">
        <v>11.12</v>
      </c>
      <c r="V136" s="18">
        <v>325.56</v>
      </c>
      <c r="W136" s="13" t="s">
        <v>28</v>
      </c>
      <c r="X136" s="13" t="str">
        <f>IFERROR(((W136*1000000)/Table2[[#This Row],[Number of Service Connections]])/365,"")</f>
        <v/>
      </c>
      <c r="Y136" s="18">
        <v>8846.42</v>
      </c>
      <c r="Z136" s="18">
        <v>3802.65</v>
      </c>
      <c r="AA136" s="13" t="s">
        <v>22</v>
      </c>
      <c r="AB136" s="16">
        <v>0.52552702184745115</v>
      </c>
      <c r="AC136" s="16">
        <v>9.4058351443146268E-2</v>
      </c>
      <c r="AD136" s="18">
        <v>12649.07</v>
      </c>
      <c r="AE136" s="20">
        <f t="shared" si="2"/>
        <v>99.361858872252299</v>
      </c>
      <c r="AF136" s="13">
        <v>6.3359423467078093</v>
      </c>
      <c r="AG136" s="13">
        <f>(Table2[[#This Row],[Real Losses (million gallons/ year)]]*1000000)/Table2[[#This Row],[Number of Service Connections]]/365</f>
        <v>93.025916525544488</v>
      </c>
      <c r="AH136" s="13">
        <f>(Table2[[#This Row],[Real Losses (million gallons/ year)]]*1000000)/Table2[[#This Row],[Length of Mains (miles)]]/365</f>
        <v>7111.3145077305135</v>
      </c>
      <c r="AI136" s="18">
        <v>36.770552325581399</v>
      </c>
      <c r="AJ136" s="18">
        <v>25.716337209302324</v>
      </c>
      <c r="AK136" s="18">
        <v>11.054215116279069</v>
      </c>
      <c r="AL136" s="13">
        <v>41.411764705882348</v>
      </c>
      <c r="AM136" s="13">
        <v>11.680334078947368</v>
      </c>
      <c r="AO136" s="14" t="s">
        <v>23</v>
      </c>
      <c r="AP136" s="14" t="s">
        <v>24</v>
      </c>
      <c r="AQ136" s="14" t="s">
        <v>55</v>
      </c>
    </row>
    <row r="137" spans="1:43" x14ac:dyDescent="0.2">
      <c r="A137" s="13" t="s">
        <v>238</v>
      </c>
      <c r="B137" s="13" t="s">
        <v>1283</v>
      </c>
      <c r="C137" s="13" t="s">
        <v>906</v>
      </c>
      <c r="D137" s="13">
        <v>32.5</v>
      </c>
      <c r="E137" s="13">
        <v>0</v>
      </c>
      <c r="F137" s="13">
        <v>0</v>
      </c>
      <c r="G137" s="13">
        <v>32.5</v>
      </c>
      <c r="H137" s="13">
        <v>23.963999999999999</v>
      </c>
      <c r="I137" s="13">
        <v>0</v>
      </c>
      <c r="J137" s="13">
        <v>0.02</v>
      </c>
      <c r="K137" s="13">
        <v>0.40625</v>
      </c>
      <c r="L137" s="13">
        <v>24.390249999999998</v>
      </c>
      <c r="M137" s="13">
        <v>8.1097500000000018</v>
      </c>
      <c r="N137" s="13">
        <v>1.4034757894736856</v>
      </c>
      <c r="O137" s="13">
        <v>6.706274210526316</v>
      </c>
      <c r="P137" s="13">
        <v>8.5360000000000014</v>
      </c>
      <c r="Q137" s="13">
        <v>4.7</v>
      </c>
      <c r="R137" s="13">
        <v>477</v>
      </c>
      <c r="S137" s="13">
        <v>55.6</v>
      </c>
      <c r="T137" s="18">
        <v>193512</v>
      </c>
      <c r="U137" s="18">
        <v>5.95</v>
      </c>
      <c r="V137" s="18">
        <v>636</v>
      </c>
      <c r="W137" s="13" t="s">
        <v>28</v>
      </c>
      <c r="X137" s="13" t="str">
        <f>IFERROR(((W137*1000000)/Table2[[#This Row],[Number of Service Connections]])/365,"")</f>
        <v/>
      </c>
      <c r="Y137" s="18">
        <v>8350.68</v>
      </c>
      <c r="Z137" s="18">
        <v>4265.1899999999996</v>
      </c>
      <c r="AA137" s="13" t="s">
        <v>22</v>
      </c>
      <c r="AB137" s="16">
        <v>0.26264615384615386</v>
      </c>
      <c r="AC137" s="16">
        <v>6.6595179344243083E-2</v>
      </c>
      <c r="AD137" s="18">
        <v>12615.869999999999</v>
      </c>
      <c r="AE137" s="20">
        <f t="shared" si="2"/>
        <v>46.579650211079532</v>
      </c>
      <c r="AF137" s="13">
        <v>8.0610883631928179</v>
      </c>
      <c r="AG137" s="13">
        <f>(Table2[[#This Row],[Real Losses (million gallons/ year)]]*1000000)/Table2[[#This Row],[Number of Service Connections]]/365</f>
        <v>38.518561847886716</v>
      </c>
      <c r="AH137" s="13">
        <f>(Table2[[#This Row],[Real Losses (million gallons/ year)]]*1000000)/Table2[[#This Row],[Length of Mains (miles)]]/365</f>
        <v>3909.2242556259494</v>
      </c>
      <c r="AI137" s="18">
        <v>26.448364779874215</v>
      </c>
      <c r="AJ137" s="18">
        <v>17.506666666666668</v>
      </c>
      <c r="AK137" s="18">
        <v>8.941698113207547</v>
      </c>
      <c r="AL137" s="13">
        <v>43.254901960784316</v>
      </c>
      <c r="AM137" s="13">
        <v>6.706274210526316</v>
      </c>
      <c r="AO137" s="14" t="s">
        <v>23</v>
      </c>
      <c r="AP137" s="14" t="s">
        <v>25</v>
      </c>
      <c r="AQ137" s="14" t="s">
        <v>24</v>
      </c>
    </row>
    <row r="138" spans="1:43" x14ac:dyDescent="0.2">
      <c r="A138" s="13" t="s">
        <v>239</v>
      </c>
      <c r="B138" s="13" t="s">
        <v>240</v>
      </c>
      <c r="C138" s="13" t="s">
        <v>907</v>
      </c>
      <c r="D138" s="13">
        <v>0</v>
      </c>
      <c r="E138" s="13">
        <v>16.021999999999998</v>
      </c>
      <c r="F138" s="13">
        <v>0</v>
      </c>
      <c r="G138" s="13">
        <v>16.865263157894734</v>
      </c>
      <c r="H138" s="13">
        <v>13.186</v>
      </c>
      <c r="I138" s="13">
        <v>0</v>
      </c>
      <c r="J138" s="13">
        <v>0</v>
      </c>
      <c r="K138" s="13">
        <v>0.21081578947368418</v>
      </c>
      <c r="L138" s="13">
        <v>13.396815789473685</v>
      </c>
      <c r="M138" s="13">
        <v>3.4684473684210495</v>
      </c>
      <c r="N138" s="13">
        <v>0.76912815789473765</v>
      </c>
      <c r="O138" s="13">
        <v>2.699319210526312</v>
      </c>
      <c r="P138" s="13">
        <v>3.6792631578947335</v>
      </c>
      <c r="Q138" s="13">
        <v>7</v>
      </c>
      <c r="R138" s="13">
        <v>391</v>
      </c>
      <c r="S138" s="13">
        <v>55</v>
      </c>
      <c r="T138" s="18">
        <v>188580.16</v>
      </c>
      <c r="U138" s="18">
        <v>11.99</v>
      </c>
      <c r="V138" s="18">
        <v>4515</v>
      </c>
      <c r="W138" s="13" t="s">
        <v>28</v>
      </c>
      <c r="X138" s="13" t="str">
        <f>IFERROR(((W138*1000000)/Table2[[#This Row],[Number of Service Connections]])/365,"")</f>
        <v/>
      </c>
      <c r="Y138" s="18">
        <v>9221.85</v>
      </c>
      <c r="Z138" s="18">
        <v>12187.43</v>
      </c>
      <c r="AA138" s="13" t="s">
        <v>22</v>
      </c>
      <c r="AB138" s="16">
        <v>0.21815628510797638</v>
      </c>
      <c r="AC138" s="16">
        <v>0.11857613302564747</v>
      </c>
      <c r="AD138" s="18">
        <v>21409.279999999999</v>
      </c>
      <c r="AE138" s="20">
        <f t="shared" si="2"/>
        <v>24.303313375756222</v>
      </c>
      <c r="AF138" s="13">
        <v>5.389259418384456</v>
      </c>
      <c r="AG138" s="13">
        <f>(Table2[[#This Row],[Real Losses (million gallons/ year)]]*1000000)/Table2[[#This Row],[Number of Service Connections]]/365</f>
        <v>18.914053957371767</v>
      </c>
      <c r="AH138" s="13">
        <f>(Table2[[#This Row],[Real Losses (million gallons/ year)]]*1000000)/Table2[[#This Row],[Length of Mains (miles)]]/365</f>
        <v>1056.485013904623</v>
      </c>
      <c r="AI138" s="18">
        <v>54.755191815856776</v>
      </c>
      <c r="AJ138" s="18">
        <v>23.585294117647059</v>
      </c>
      <c r="AK138" s="18">
        <v>31.16989769820972</v>
      </c>
      <c r="AL138" s="13">
        <v>72.488888888888866</v>
      </c>
      <c r="AM138" s="13">
        <v>2.699319210526312</v>
      </c>
      <c r="AO138" s="14" t="s">
        <v>36</v>
      </c>
      <c r="AP138" s="14" t="s">
        <v>24</v>
      </c>
      <c r="AQ138" s="14" t="s">
        <v>25</v>
      </c>
    </row>
    <row r="139" spans="1:43" x14ac:dyDescent="0.2">
      <c r="A139" s="13" t="s">
        <v>241</v>
      </c>
      <c r="B139" s="13" t="s">
        <v>242</v>
      </c>
      <c r="C139" s="13" t="s">
        <v>908</v>
      </c>
      <c r="D139" s="13">
        <v>1203.3130000000001</v>
      </c>
      <c r="G139" s="13">
        <v>1206.2078989574979</v>
      </c>
      <c r="H139" s="13">
        <v>1056.8800000000001</v>
      </c>
      <c r="J139" s="13">
        <v>0.67700000000000005</v>
      </c>
      <c r="K139" s="13">
        <v>3.823</v>
      </c>
      <c r="L139" s="13">
        <v>1061.3800000000001</v>
      </c>
      <c r="M139" s="13">
        <v>144.82789895749784</v>
      </c>
      <c r="N139" s="13">
        <v>61.318614484235987</v>
      </c>
      <c r="O139" s="13">
        <v>83.509284473261857</v>
      </c>
      <c r="P139" s="13">
        <v>149.32789895749784</v>
      </c>
      <c r="Q139" s="13">
        <v>36.1</v>
      </c>
      <c r="R139" s="13">
        <v>6298</v>
      </c>
      <c r="S139" s="13">
        <v>58</v>
      </c>
      <c r="T139" s="18">
        <v>3464730.62</v>
      </c>
      <c r="U139" s="18">
        <v>2.61</v>
      </c>
      <c r="V139" s="18">
        <v>204.68</v>
      </c>
      <c r="W139" s="13">
        <v>26.406468783636363</v>
      </c>
      <c r="X139" s="13">
        <f>IFERROR(((W139*1000000)/Table2[[#This Row],[Number of Service Connections]])/365,"")</f>
        <v>11.487216547821818</v>
      </c>
      <c r="Y139" s="18">
        <v>160041.57999999999</v>
      </c>
      <c r="Z139" s="18">
        <v>17092.68</v>
      </c>
      <c r="AA139" s="13" t="s">
        <v>22</v>
      </c>
      <c r="AB139" s="16">
        <v>0.12379947029575833</v>
      </c>
      <c r="AC139" s="16">
        <v>5.1390813219944688E-2</v>
      </c>
      <c r="AD139" s="18">
        <v>177134.25999999998</v>
      </c>
      <c r="AE139" s="20">
        <f t="shared" si="2"/>
        <v>63.002344278678528</v>
      </c>
      <c r="AF139" s="13">
        <v>26.67453224299777</v>
      </c>
      <c r="AG139" s="13">
        <f>(Table2[[#This Row],[Real Losses (million gallons/ year)]]*1000000)/Table2[[#This Row],[Number of Service Connections]]/365</f>
        <v>36.327812035680758</v>
      </c>
      <c r="AH139" s="13">
        <f>(Table2[[#This Row],[Real Losses (million gallons/ year)]]*1000000)/Table2[[#This Row],[Length of Mains (miles)]]/365</f>
        <v>6337.7440498813694</v>
      </c>
      <c r="AI139" s="18">
        <v>28.125477929501429</v>
      </c>
      <c r="AJ139" s="18">
        <v>25.411492537313432</v>
      </c>
      <c r="AK139" s="18">
        <v>2.7139853921879964</v>
      </c>
      <c r="AL139" s="13">
        <v>44.197502464673022</v>
      </c>
      <c r="AM139" s="13">
        <v>83.509284473261857</v>
      </c>
      <c r="AN139" s="13">
        <v>3.1624555769838918</v>
      </c>
      <c r="AO139" s="14" t="s">
        <v>23</v>
      </c>
      <c r="AP139" s="14" t="s">
        <v>25</v>
      </c>
      <c r="AQ139" s="14" t="s">
        <v>55</v>
      </c>
    </row>
    <row r="140" spans="1:43" x14ac:dyDescent="0.2">
      <c r="A140" s="13" t="s">
        <v>243</v>
      </c>
      <c r="B140" s="13" t="s">
        <v>244</v>
      </c>
      <c r="C140" s="13" t="s">
        <v>909</v>
      </c>
      <c r="D140" s="13">
        <v>214.85900000000001</v>
      </c>
      <c r="E140" s="13">
        <v>0</v>
      </c>
      <c r="F140" s="13">
        <v>0</v>
      </c>
      <c r="G140" s="13">
        <v>214.85900000000001</v>
      </c>
      <c r="H140" s="13">
        <v>194.18099999999998</v>
      </c>
      <c r="I140" s="13">
        <v>0</v>
      </c>
      <c r="J140" s="13">
        <v>0</v>
      </c>
      <c r="K140" s="13">
        <v>0.5371475</v>
      </c>
      <c r="L140" s="13">
        <v>194.71814749999999</v>
      </c>
      <c r="M140" s="13">
        <v>20.140852500000022</v>
      </c>
      <c r="N140" s="13">
        <v>3.9796710659898511</v>
      </c>
      <c r="O140" s="13">
        <v>16.161181434010171</v>
      </c>
      <c r="P140" s="13">
        <v>20.678000000000022</v>
      </c>
      <c r="Q140" s="13">
        <v>385</v>
      </c>
      <c r="R140" s="13">
        <v>3767</v>
      </c>
      <c r="S140" s="13">
        <v>78</v>
      </c>
      <c r="T140" s="18">
        <v>1733809</v>
      </c>
      <c r="U140" s="18">
        <v>8.3800000000000008</v>
      </c>
      <c r="V140" s="18">
        <v>643.36</v>
      </c>
      <c r="W140" s="13">
        <v>77.213778170454546</v>
      </c>
      <c r="X140" s="13">
        <f>IFERROR(((W140*1000000)/Table2[[#This Row],[Number of Service Connections]])/365,"")</f>
        <v>56.157312908753049</v>
      </c>
      <c r="Y140" s="18">
        <v>33349.64</v>
      </c>
      <c r="Z140" s="18">
        <v>10397.379999999999</v>
      </c>
      <c r="AA140" s="13" t="s">
        <v>22</v>
      </c>
      <c r="AB140" s="16">
        <v>9.6239859628872992E-2</v>
      </c>
      <c r="AC140" s="16">
        <v>2.5431057742331658E-2</v>
      </c>
      <c r="AD140" s="18">
        <v>43747.02</v>
      </c>
      <c r="AE140" s="20">
        <f t="shared" si="2"/>
        <v>14.648372128542405</v>
      </c>
      <c r="AF140" s="13">
        <v>2.8944009556602586</v>
      </c>
      <c r="AG140" s="13">
        <f>(Table2[[#This Row],[Real Losses (million gallons/ year)]]*1000000)/Table2[[#This Row],[Number of Service Connections]]/365</f>
        <v>11.753971172882146</v>
      </c>
      <c r="AH140" s="13">
        <f>(Table2[[#This Row],[Real Losses (million gallons/ year)]]*1000000)/Table2[[#This Row],[Length of Mains (miles)]]/365</f>
        <v>115.00573872271958</v>
      </c>
      <c r="AI140" s="18">
        <v>11.613225378285108</v>
      </c>
      <c r="AJ140" s="18">
        <v>8.8531032651977704</v>
      </c>
      <c r="AK140" s="18">
        <v>2.7601221130873372</v>
      </c>
      <c r="AL140" s="13">
        <v>49.066666666666663</v>
      </c>
      <c r="AM140" s="13">
        <v>16.161181434010171</v>
      </c>
      <c r="AN140" s="13">
        <v>0.20930437309172062</v>
      </c>
      <c r="AO140" s="14" t="s">
        <v>23</v>
      </c>
      <c r="AP140" s="14" t="s">
        <v>25</v>
      </c>
      <c r="AQ140" s="14" t="s">
        <v>24</v>
      </c>
    </row>
    <row r="141" spans="1:43" x14ac:dyDescent="0.2">
      <c r="A141" s="13" t="s">
        <v>245</v>
      </c>
      <c r="B141" s="13" t="s">
        <v>246</v>
      </c>
      <c r="C141" s="13" t="s">
        <v>910</v>
      </c>
      <c r="D141" s="13">
        <v>73.123000000000005</v>
      </c>
      <c r="E141" s="13">
        <v>0</v>
      </c>
      <c r="F141" s="13">
        <v>0</v>
      </c>
      <c r="G141" s="13">
        <v>73.123000000000005</v>
      </c>
      <c r="H141" s="13">
        <v>36.345999999999997</v>
      </c>
      <c r="I141" s="13">
        <v>0</v>
      </c>
      <c r="J141" s="13">
        <v>4.3180000000000003E-2</v>
      </c>
      <c r="K141" s="13">
        <v>0.39447300000000002</v>
      </c>
      <c r="L141" s="13">
        <v>36.783652999999994</v>
      </c>
      <c r="M141" s="13">
        <v>36.339347000000011</v>
      </c>
      <c r="N141" s="13">
        <v>0.82782244923857817</v>
      </c>
      <c r="O141" s="13">
        <v>35.511524550761436</v>
      </c>
      <c r="P141" s="13">
        <v>36.777000000000008</v>
      </c>
      <c r="Q141" s="13">
        <v>15.11</v>
      </c>
      <c r="R141" s="13">
        <v>738</v>
      </c>
      <c r="S141" s="13">
        <v>57.8</v>
      </c>
      <c r="T141" s="18">
        <v>367855.34</v>
      </c>
      <c r="U141" s="18">
        <v>7.11</v>
      </c>
      <c r="V141" s="18">
        <v>253.86</v>
      </c>
      <c r="W141" s="13" t="s">
        <v>28</v>
      </c>
      <c r="X141" s="13" t="str">
        <f>IFERROR(((W141*1000000)/Table2[[#This Row],[Number of Service Connections]])/365,"")</f>
        <v/>
      </c>
      <c r="Y141" s="18">
        <v>5885.82</v>
      </c>
      <c r="Z141" s="18">
        <v>9014.9599999999991</v>
      </c>
      <c r="AA141" s="13" t="s">
        <v>22</v>
      </c>
      <c r="AB141" s="16">
        <v>0.50294708915115649</v>
      </c>
      <c r="AC141" s="16">
        <v>4.0809182835629322E-2</v>
      </c>
      <c r="AD141" s="18">
        <v>14900.779999999999</v>
      </c>
      <c r="AE141" s="20">
        <f t="shared" si="2"/>
        <v>134.90495229609837</v>
      </c>
      <c r="AF141" s="13">
        <v>3.0731798241770734</v>
      </c>
      <c r="AG141" s="13">
        <f>(Table2[[#This Row],[Real Losses (million gallons/ year)]]*1000000)/Table2[[#This Row],[Number of Service Connections]]/365</f>
        <v>131.83177247192131</v>
      </c>
      <c r="AH141" s="13">
        <f>(Table2[[#This Row],[Real Losses (million gallons/ year)]]*1000000)/Table2[[#This Row],[Length of Mains (miles)]]/365</f>
        <v>6438.9045720898685</v>
      </c>
      <c r="AI141" s="18">
        <v>20.190758807588075</v>
      </c>
      <c r="AJ141" s="18">
        <v>7.9753658536585368</v>
      </c>
      <c r="AK141" s="18">
        <v>12.215392953929539</v>
      </c>
      <c r="AL141" s="13">
        <v>36.882352941176464</v>
      </c>
      <c r="AM141" s="13">
        <v>35.511524550761436</v>
      </c>
      <c r="AO141" s="14" t="s">
        <v>23</v>
      </c>
      <c r="AP141" s="14" t="s">
        <v>25</v>
      </c>
      <c r="AQ141" s="14" t="s">
        <v>24</v>
      </c>
    </row>
    <row r="142" spans="1:43" x14ac:dyDescent="0.2">
      <c r="A142" s="13" t="s">
        <v>726</v>
      </c>
      <c r="B142" s="13" t="s">
        <v>247</v>
      </c>
      <c r="C142" s="13" t="s">
        <v>911</v>
      </c>
      <c r="D142" s="13">
        <v>27.36</v>
      </c>
      <c r="E142" s="13">
        <v>18.8</v>
      </c>
      <c r="F142" s="13">
        <v>0</v>
      </c>
      <c r="G142" s="13">
        <v>51.94</v>
      </c>
      <c r="H142" s="13">
        <v>39.514000000000003</v>
      </c>
      <c r="I142" s="13">
        <v>0</v>
      </c>
      <c r="J142" s="13">
        <v>0</v>
      </c>
      <c r="K142" s="13">
        <v>0.2</v>
      </c>
      <c r="L142" s="13">
        <v>39.714000000000006</v>
      </c>
      <c r="M142" s="13">
        <v>12.225999999999992</v>
      </c>
      <c r="N142" s="13">
        <v>1.8750516666666672</v>
      </c>
      <c r="O142" s="13">
        <v>10.350948333333324</v>
      </c>
      <c r="P142" s="13">
        <v>12.425999999999991</v>
      </c>
      <c r="Q142" s="13">
        <v>180</v>
      </c>
      <c r="R142" s="13">
        <v>480</v>
      </c>
      <c r="S142" s="13">
        <v>65</v>
      </c>
      <c r="T142" s="18">
        <v>259273</v>
      </c>
      <c r="U142" s="18">
        <v>6.35</v>
      </c>
      <c r="V142" s="18">
        <v>1269.8800000000001</v>
      </c>
      <c r="W142" s="13">
        <v>24.811605000000004</v>
      </c>
      <c r="X142" s="13">
        <f>IFERROR(((W142*1000000)/Table2[[#This Row],[Number of Service Connections]])/365,"")</f>
        <v>141.61875000000003</v>
      </c>
      <c r="Y142" s="18">
        <v>11906.58</v>
      </c>
      <c r="Z142" s="18">
        <v>13144.46</v>
      </c>
      <c r="AA142" s="13" t="s">
        <v>22</v>
      </c>
      <c r="AB142" s="16">
        <v>0.23923758182518273</v>
      </c>
      <c r="AC142" s="16">
        <v>9.7599890281157925E-2</v>
      </c>
      <c r="AD142" s="18">
        <v>25051.040000000001</v>
      </c>
      <c r="AE142" s="20">
        <f t="shared" si="2"/>
        <v>69.783105022831009</v>
      </c>
      <c r="AF142" s="13">
        <v>10.702349695586001</v>
      </c>
      <c r="AG142" s="13">
        <f>(Table2[[#This Row],[Real Losses (million gallons/ year)]]*1000000)/Table2[[#This Row],[Number of Service Connections]]/365</f>
        <v>59.080755327245008</v>
      </c>
      <c r="AH142" s="13">
        <f>(Table2[[#This Row],[Real Losses (million gallons/ year)]]*1000000)/Table2[[#This Row],[Length of Mains (miles)]]/365</f>
        <v>157.54868087265334</v>
      </c>
      <c r="AI142" s="18">
        <v>52.189666666666668</v>
      </c>
      <c r="AJ142" s="18">
        <v>24.805375000000002</v>
      </c>
      <c r="AK142" s="18">
        <v>27.384291666666666</v>
      </c>
      <c r="AL142" s="13">
        <v>46.689248277927526</v>
      </c>
      <c r="AM142" s="13">
        <v>10.350948333333324</v>
      </c>
      <c r="AN142" s="13">
        <v>0.41718173142500548</v>
      </c>
      <c r="AO142" s="14" t="s">
        <v>23</v>
      </c>
      <c r="AP142" s="14" t="s">
        <v>25</v>
      </c>
      <c r="AQ142" s="14" t="s">
        <v>36</v>
      </c>
    </row>
    <row r="143" spans="1:43" x14ac:dyDescent="0.2">
      <c r="A143" s="13" t="s">
        <v>248</v>
      </c>
      <c r="B143" s="13" t="s">
        <v>249</v>
      </c>
      <c r="C143" s="13" t="s">
        <v>912</v>
      </c>
      <c r="D143" s="13">
        <v>92.55</v>
      </c>
      <c r="E143" s="13">
        <v>0</v>
      </c>
      <c r="F143" s="13">
        <v>0</v>
      </c>
      <c r="G143" s="13">
        <v>92.55</v>
      </c>
      <c r="H143" s="13">
        <v>73.293000000000006</v>
      </c>
      <c r="I143" s="13">
        <v>0.157</v>
      </c>
      <c r="J143" s="13">
        <v>0</v>
      </c>
      <c r="K143" s="13">
        <v>2.6100000000000003</v>
      </c>
      <c r="L143" s="13">
        <v>76.06</v>
      </c>
      <c r="M143" s="13">
        <v>16.489999999999995</v>
      </c>
      <c r="N143" s="13">
        <v>1.9103830102040833</v>
      </c>
      <c r="O143" s="13">
        <v>14.579616989795912</v>
      </c>
      <c r="P143" s="13">
        <v>19.099999999999994</v>
      </c>
      <c r="Q143" s="13">
        <v>19.5</v>
      </c>
      <c r="R143" s="13">
        <v>942</v>
      </c>
      <c r="S143" s="13">
        <v>60</v>
      </c>
      <c r="T143" s="18">
        <v>965900</v>
      </c>
      <c r="U143" s="18">
        <v>4.76</v>
      </c>
      <c r="V143" s="18">
        <v>309.36</v>
      </c>
      <c r="W143" s="13" t="s">
        <v>28</v>
      </c>
      <c r="X143" s="13" t="str">
        <f>IFERROR(((W143*1000000)/Table2[[#This Row],[Number of Service Connections]])/365,"")</f>
        <v/>
      </c>
      <c r="Y143" s="18">
        <v>9093.42</v>
      </c>
      <c r="Z143" s="18">
        <v>4510.3500000000004</v>
      </c>
      <c r="AA143" s="13" t="s">
        <v>22</v>
      </c>
      <c r="AB143" s="16">
        <v>0.20637493246893565</v>
      </c>
      <c r="AC143" s="16">
        <v>1.4919974159369189E-2</v>
      </c>
      <c r="AD143" s="18">
        <v>13603.77</v>
      </c>
      <c r="AE143" s="20">
        <f t="shared" si="2"/>
        <v>47.959747549661152</v>
      </c>
      <c r="AF143" s="13">
        <v>5.5561847721376365</v>
      </c>
      <c r="AG143" s="13">
        <f>(Table2[[#This Row],[Real Losses (million gallons/ year)]]*1000000)/Table2[[#This Row],[Number of Service Connections]]/365</f>
        <v>42.403562777523518</v>
      </c>
      <c r="AH143" s="13">
        <f>(Table2[[#This Row],[Real Losses (million gallons/ year)]]*1000000)/Table2[[#This Row],[Length of Mains (miles)]]/365</f>
        <v>2048.418263406521</v>
      </c>
      <c r="AI143" s="18">
        <v>14.441369426751592</v>
      </c>
      <c r="AJ143" s="18">
        <v>9.6533121019108279</v>
      </c>
      <c r="AK143" s="18">
        <v>4.7880573248407643</v>
      </c>
      <c r="AL143" s="13">
        <v>64.14705882352942</v>
      </c>
      <c r="AM143" s="13">
        <v>14.579616989795912</v>
      </c>
      <c r="AO143" s="14" t="s">
        <v>23</v>
      </c>
      <c r="AP143" s="14" t="s">
        <v>31</v>
      </c>
      <c r="AQ143" s="14" t="s">
        <v>33</v>
      </c>
    </row>
    <row r="144" spans="1:43" x14ac:dyDescent="0.2">
      <c r="A144" s="13" t="s">
        <v>727</v>
      </c>
      <c r="B144" s="13" t="s">
        <v>728</v>
      </c>
      <c r="C144" s="13" t="s">
        <v>913</v>
      </c>
      <c r="D144" s="13">
        <v>36.325000000000003</v>
      </c>
      <c r="E144" s="13">
        <v>0</v>
      </c>
      <c r="F144" s="13">
        <v>0</v>
      </c>
      <c r="G144" s="13">
        <v>34.533000000000001</v>
      </c>
      <c r="H144" s="13">
        <v>23.134</v>
      </c>
      <c r="I144" s="13">
        <v>0</v>
      </c>
      <c r="J144" s="13">
        <v>0.10299999999999999</v>
      </c>
      <c r="K144" s="13">
        <v>0.43166250000000006</v>
      </c>
      <c r="L144" s="13">
        <v>23.668662500000003</v>
      </c>
      <c r="M144" s="13">
        <v>10.864337499999998</v>
      </c>
      <c r="N144" s="13">
        <v>1.8931890053763443</v>
      </c>
      <c r="O144" s="13">
        <v>8.9711484946236535</v>
      </c>
      <c r="P144" s="13">
        <v>11.398999999999997</v>
      </c>
      <c r="Q144" s="13">
        <v>8</v>
      </c>
      <c r="R144" s="13">
        <v>615</v>
      </c>
      <c r="S144" s="13">
        <v>59.6</v>
      </c>
      <c r="T144" s="18">
        <v>201208.89</v>
      </c>
      <c r="U144" s="18">
        <v>5.54</v>
      </c>
      <c r="V144" s="18">
        <v>1368.34</v>
      </c>
      <c r="W144" s="13" t="s">
        <v>28</v>
      </c>
      <c r="X144" s="13" t="str">
        <f>IFERROR(((W144*1000000)/Table2[[#This Row],[Number of Service Connections]])/365,"")</f>
        <v/>
      </c>
      <c r="Y144" s="18">
        <v>10488.27</v>
      </c>
      <c r="Z144" s="18">
        <v>12275.58</v>
      </c>
      <c r="AA144" s="13" t="s">
        <v>22</v>
      </c>
      <c r="AB144" s="16">
        <v>0.3300900587843511</v>
      </c>
      <c r="AC144" s="16">
        <v>0.11677142350006639</v>
      </c>
      <c r="AD144" s="18">
        <v>22763.85</v>
      </c>
      <c r="AE144" s="20">
        <f t="shared" si="2"/>
        <v>48.398875153135087</v>
      </c>
      <c r="AF144" s="13">
        <v>8.4338523460356125</v>
      </c>
      <c r="AG144" s="13">
        <f>(Table2[[#This Row],[Real Losses (million gallons/ year)]]*1000000)/Table2[[#This Row],[Number of Service Connections]]/365</f>
        <v>39.965022807099473</v>
      </c>
      <c r="AH144" s="13">
        <f>(Table2[[#This Row],[Real Losses (million gallons/ year)]]*1000000)/Table2[[#This Row],[Length of Mains (miles)]]/365</f>
        <v>3072.3111282957716</v>
      </c>
      <c r="AI144" s="18">
        <v>37.01439024390244</v>
      </c>
      <c r="AJ144" s="18">
        <v>17.05409756097561</v>
      </c>
      <c r="AK144" s="18">
        <v>19.960292682926831</v>
      </c>
      <c r="AL144" s="13">
        <v>54.116325791538635</v>
      </c>
      <c r="AM144" s="13">
        <v>8.9711484946236535</v>
      </c>
      <c r="AO144" s="14" t="s">
        <v>23</v>
      </c>
      <c r="AP144" s="14" t="s">
        <v>55</v>
      </c>
      <c r="AQ144" s="14" t="s">
        <v>24</v>
      </c>
    </row>
    <row r="145" spans="1:43" x14ac:dyDescent="0.2">
      <c r="A145" s="13" t="s">
        <v>250</v>
      </c>
      <c r="B145" s="13" t="s">
        <v>251</v>
      </c>
      <c r="C145" s="13" t="s">
        <v>914</v>
      </c>
      <c r="D145" s="13">
        <v>191</v>
      </c>
      <c r="E145" s="13">
        <v>0</v>
      </c>
      <c r="F145" s="13">
        <v>0</v>
      </c>
      <c r="G145" s="13">
        <v>191</v>
      </c>
      <c r="H145" s="13">
        <v>146.52340000000001</v>
      </c>
      <c r="I145" s="13">
        <v>0</v>
      </c>
      <c r="J145" s="13">
        <v>0</v>
      </c>
      <c r="K145" s="13">
        <v>1.8720000000000001</v>
      </c>
      <c r="L145" s="13">
        <v>148.39540000000002</v>
      </c>
      <c r="M145" s="13">
        <v>42.604599999999976</v>
      </c>
      <c r="N145" s="13">
        <v>8.5555663947368483</v>
      </c>
      <c r="O145" s="13">
        <v>34.049033605263126</v>
      </c>
      <c r="P145" s="13">
        <v>44.476599999999976</v>
      </c>
      <c r="Q145" s="13">
        <v>32.97</v>
      </c>
      <c r="R145" s="13">
        <v>2259</v>
      </c>
      <c r="S145" s="13">
        <v>56</v>
      </c>
      <c r="T145" s="18">
        <v>1572230.94</v>
      </c>
      <c r="U145" s="18">
        <v>8.57</v>
      </c>
      <c r="V145" s="18">
        <v>687.23</v>
      </c>
      <c r="W145" s="13">
        <v>10.571929787999997</v>
      </c>
      <c r="X145" s="13">
        <f>IFERROR(((W145*1000000)/Table2[[#This Row],[Number of Service Connections]])/365,"")</f>
        <v>12.821687118193887</v>
      </c>
      <c r="Y145" s="18">
        <v>73321.2</v>
      </c>
      <c r="Z145" s="18">
        <v>23399.38</v>
      </c>
      <c r="AA145" s="13" t="s">
        <v>22</v>
      </c>
      <c r="AB145" s="16">
        <v>0.23286178010471192</v>
      </c>
      <c r="AC145" s="16">
        <v>6.2336308076538255E-2</v>
      </c>
      <c r="AD145" s="18">
        <v>96720.58</v>
      </c>
      <c r="AE145" s="20">
        <f t="shared" si="2"/>
        <v>51.671063084041279</v>
      </c>
      <c r="AF145" s="13">
        <v>10.37623193040544</v>
      </c>
      <c r="AG145" s="13">
        <f>(Table2[[#This Row],[Real Losses (million gallons/ year)]]*1000000)/Table2[[#This Row],[Number of Service Connections]]/365</f>
        <v>41.29483115363584</v>
      </c>
      <c r="AH145" s="13">
        <f>(Table2[[#This Row],[Real Losses (million gallons/ year)]]*1000000)/Table2[[#This Row],[Length of Mains (miles)]]/365</f>
        <v>2829.3910699442936</v>
      </c>
      <c r="AI145" s="18">
        <v>42.815661797255423</v>
      </c>
      <c r="AJ145" s="18">
        <v>32.45737051792829</v>
      </c>
      <c r="AK145" s="18">
        <v>10.358291279327135</v>
      </c>
      <c r="AL145" s="13">
        <v>58.955555555555534</v>
      </c>
      <c r="AM145" s="13">
        <v>34.049033605263126</v>
      </c>
      <c r="AN145" s="13">
        <v>3.2207018290938292</v>
      </c>
      <c r="AO145" s="14" t="s">
        <v>23</v>
      </c>
      <c r="AP145" s="14" t="s">
        <v>24</v>
      </c>
      <c r="AQ145" s="14" t="s">
        <v>25</v>
      </c>
    </row>
    <row r="146" spans="1:43" ht="22.5" x14ac:dyDescent="0.2">
      <c r="A146" s="13" t="s">
        <v>252</v>
      </c>
      <c r="B146" s="13" t="s">
        <v>253</v>
      </c>
      <c r="C146" s="13" t="s">
        <v>915</v>
      </c>
      <c r="D146" s="13">
        <v>236.69200000000001</v>
      </c>
      <c r="E146" s="13">
        <v>0</v>
      </c>
      <c r="F146" s="13">
        <v>0</v>
      </c>
      <c r="G146" s="13">
        <v>236.69200000000001</v>
      </c>
      <c r="H146" s="13">
        <v>186.25200000000001</v>
      </c>
      <c r="K146" s="13">
        <v>2.9586500000000004</v>
      </c>
      <c r="L146" s="13">
        <v>189.21065000000002</v>
      </c>
      <c r="M146" s="13">
        <v>47.481349999999992</v>
      </c>
      <c r="N146" s="13">
        <v>10.860096842105277</v>
      </c>
      <c r="O146" s="13">
        <v>36.621253157894714</v>
      </c>
      <c r="P146" s="13">
        <v>50.439999999999991</v>
      </c>
      <c r="Q146" s="13">
        <v>32</v>
      </c>
      <c r="R146" s="13">
        <v>2600</v>
      </c>
      <c r="S146" s="13">
        <v>61.0625</v>
      </c>
      <c r="T146" s="18">
        <v>817197</v>
      </c>
      <c r="U146" s="18">
        <v>6.59</v>
      </c>
      <c r="V146" s="18">
        <v>354.53</v>
      </c>
      <c r="W146" s="13">
        <v>12.550712975</v>
      </c>
      <c r="X146" s="13">
        <f>IFERROR(((W146*1000000)/Table2[[#This Row],[Number of Service Connections]])/365,"")</f>
        <v>13.225198076923078</v>
      </c>
      <c r="Y146" s="18">
        <v>71568.039999999994</v>
      </c>
      <c r="Z146" s="18">
        <v>12983.33</v>
      </c>
      <c r="AA146" s="13" t="s">
        <v>22</v>
      </c>
      <c r="AB146" s="16">
        <v>0.21310394943639832</v>
      </c>
      <c r="AC146" s="16">
        <v>0.1047486729100109</v>
      </c>
      <c r="AD146" s="18">
        <v>84551.37</v>
      </c>
      <c r="AE146" s="20">
        <f t="shared" si="2"/>
        <v>50.033034773445721</v>
      </c>
      <c r="AF146" s="13">
        <v>11.443726914757931</v>
      </c>
      <c r="AG146" s="13">
        <f>(Table2[[#This Row],[Real Losses (million gallons/ year)]]*1000000)/Table2[[#This Row],[Number of Service Connections]]/365</f>
        <v>38.589307858687789</v>
      </c>
      <c r="AH146" s="13">
        <f>(Table2[[#This Row],[Real Losses (million gallons/ year)]]*1000000)/Table2[[#This Row],[Length of Mains (miles)]]/365</f>
        <v>3135.3812635183831</v>
      </c>
      <c r="AI146" s="18">
        <v>32.519757692307692</v>
      </c>
      <c r="AJ146" s="18">
        <v>27.526169230769231</v>
      </c>
      <c r="AK146" s="18">
        <v>4.9935884615384616</v>
      </c>
      <c r="AL146" s="13">
        <v>59.24444444444444</v>
      </c>
      <c r="AM146" s="13">
        <v>36.621253157894714</v>
      </c>
      <c r="AN146" s="13">
        <v>2.917862374101079</v>
      </c>
      <c r="AO146" s="14" t="s">
        <v>23</v>
      </c>
      <c r="AP146" s="14" t="s">
        <v>40</v>
      </c>
      <c r="AQ146" s="14" t="s">
        <v>25</v>
      </c>
    </row>
    <row r="147" spans="1:43" x14ac:dyDescent="0.2">
      <c r="A147" s="13" t="s">
        <v>254</v>
      </c>
      <c r="B147" s="13" t="s">
        <v>1284</v>
      </c>
      <c r="C147" s="13" t="s">
        <v>916</v>
      </c>
      <c r="D147" s="13">
        <v>24.763000000000002</v>
      </c>
      <c r="E147" s="13">
        <v>0</v>
      </c>
      <c r="F147" s="13">
        <v>0</v>
      </c>
      <c r="G147" s="13">
        <v>24.763000000000002</v>
      </c>
      <c r="H147" s="13">
        <v>15.846418999999999</v>
      </c>
      <c r="I147" s="13">
        <v>1.643</v>
      </c>
      <c r="J147" s="13">
        <v>0</v>
      </c>
      <c r="K147" s="13">
        <v>0.30953750000000002</v>
      </c>
      <c r="L147" s="13">
        <v>17.798956499999999</v>
      </c>
      <c r="M147" s="13">
        <v>6.9640435000000025</v>
      </c>
      <c r="N147" s="13">
        <v>0.93554560013158006</v>
      </c>
      <c r="O147" s="13">
        <v>6.0284978998684222</v>
      </c>
      <c r="P147" s="13">
        <v>7.2735810000000027</v>
      </c>
      <c r="Q147" s="13">
        <v>6.3529999999999998</v>
      </c>
      <c r="R147" s="13">
        <v>336</v>
      </c>
      <c r="S147" s="13">
        <v>50</v>
      </c>
      <c r="T147" s="18">
        <v>149198.22</v>
      </c>
      <c r="U147" s="18">
        <v>9.8800000000000008</v>
      </c>
      <c r="V147" s="18">
        <v>200.79</v>
      </c>
      <c r="W147" s="13" t="s">
        <v>28</v>
      </c>
      <c r="X147" s="13" t="str">
        <f>IFERROR(((W147*1000000)/Table2[[#This Row],[Number of Service Connections]])/365,"")</f>
        <v/>
      </c>
      <c r="Y147" s="18">
        <v>9243.19</v>
      </c>
      <c r="Z147" s="18">
        <v>1210.46</v>
      </c>
      <c r="AA147" s="13" t="s">
        <v>22</v>
      </c>
      <c r="AB147" s="16">
        <v>0.2937277793482212</v>
      </c>
      <c r="AC147" s="16">
        <v>7.0482105331012609E-2</v>
      </c>
      <c r="AD147" s="18">
        <v>10453.650000000001</v>
      </c>
      <c r="AE147" s="20">
        <f t="shared" si="2"/>
        <v>56.784438193085471</v>
      </c>
      <c r="AF147" s="13">
        <v>7.6283887812424984</v>
      </c>
      <c r="AG147" s="13">
        <f>(Table2[[#This Row],[Real Losses (million gallons/ year)]]*1000000)/Table2[[#This Row],[Number of Service Connections]]/365</f>
        <v>49.156049411842972</v>
      </c>
      <c r="AH147" s="13">
        <f>(Table2[[#This Row],[Real Losses (million gallons/ year)]]*1000000)/Table2[[#This Row],[Length of Mains (miles)]]/365</f>
        <v>2599.7847634785517</v>
      </c>
      <c r="AI147" s="18">
        <v>31.112053571428572</v>
      </c>
      <c r="AJ147" s="18">
        <v>27.509494047619047</v>
      </c>
      <c r="AK147" s="18">
        <v>3.6025595238095236</v>
      </c>
      <c r="AL147" s="13">
        <v>31.52941176470588</v>
      </c>
      <c r="AM147" s="13">
        <v>6.0284978998684222</v>
      </c>
      <c r="AO147" s="14" t="s">
        <v>23</v>
      </c>
      <c r="AP147" s="14" t="s">
        <v>25</v>
      </c>
      <c r="AQ147" s="14" t="s">
        <v>31</v>
      </c>
    </row>
    <row r="148" spans="1:43" x14ac:dyDescent="0.2">
      <c r="A148" s="13" t="s">
        <v>255</v>
      </c>
      <c r="B148" s="13" t="s">
        <v>256</v>
      </c>
      <c r="C148" s="13" t="s">
        <v>917</v>
      </c>
      <c r="D148" s="13">
        <v>36.878</v>
      </c>
      <c r="E148" s="13">
        <v>0</v>
      </c>
      <c r="F148" s="13">
        <v>0</v>
      </c>
      <c r="G148" s="13">
        <v>37.630612244897961</v>
      </c>
      <c r="H148" s="13">
        <v>24.658000000000001</v>
      </c>
      <c r="I148" s="13">
        <v>0.39600000000000002</v>
      </c>
      <c r="J148" s="13">
        <v>0</v>
      </c>
      <c r="K148" s="13">
        <v>0.47038265306122451</v>
      </c>
      <c r="L148" s="13">
        <v>25.524382653061227</v>
      </c>
      <c r="M148" s="13">
        <v>12.106229591836733</v>
      </c>
      <c r="N148" s="13">
        <v>0.91834008731327654</v>
      </c>
      <c r="O148" s="13">
        <v>11.187889504523456</v>
      </c>
      <c r="P148" s="13">
        <v>12.576612244897959</v>
      </c>
      <c r="Q148" s="13">
        <v>34</v>
      </c>
      <c r="R148" s="13">
        <v>685</v>
      </c>
      <c r="S148" s="13">
        <v>55</v>
      </c>
      <c r="T148" s="18">
        <v>277790</v>
      </c>
      <c r="U148" s="18">
        <v>7.44</v>
      </c>
      <c r="V148" s="18">
        <v>243.04</v>
      </c>
      <c r="W148" s="13" t="s">
        <v>28</v>
      </c>
      <c r="X148" s="13" t="str">
        <f>IFERROR(((W148*1000000)/Table2[[#This Row],[Number of Service Connections]])/365,"")</f>
        <v/>
      </c>
      <c r="Y148" s="18">
        <v>6832.45</v>
      </c>
      <c r="Z148" s="18">
        <v>2719.1</v>
      </c>
      <c r="AA148" s="13" t="s">
        <v>22</v>
      </c>
      <c r="AB148" s="16">
        <v>0.3342122674765442</v>
      </c>
      <c r="AC148" s="16">
        <v>3.4795625165737275E-2</v>
      </c>
      <c r="AD148" s="18">
        <v>9551.5499999999993</v>
      </c>
      <c r="AE148" s="20">
        <f t="shared" si="2"/>
        <v>48.420076359710961</v>
      </c>
      <c r="AF148" s="13">
        <v>3.6729930499481118</v>
      </c>
      <c r="AG148" s="13">
        <f>(Table2[[#This Row],[Real Losses (million gallons/ year)]]*1000000)/Table2[[#This Row],[Number of Service Connections]]/365</f>
        <v>44.74708330976285</v>
      </c>
      <c r="AH148" s="13">
        <f>(Table2[[#This Row],[Real Losses (million gallons/ year)]]*1000000)/Table2[[#This Row],[Length of Mains (miles)]]/365</f>
        <v>901.52211962316335</v>
      </c>
      <c r="AI148" s="18">
        <v>13.943868613138687</v>
      </c>
      <c r="AJ148" s="18">
        <v>9.9743795620437954</v>
      </c>
      <c r="AK148" s="18">
        <v>3.9694890510948904</v>
      </c>
      <c r="AL148" s="13">
        <v>69.725490196078439</v>
      </c>
      <c r="AM148" s="13">
        <v>11.187889504523456</v>
      </c>
      <c r="AO148" s="14" t="s">
        <v>23</v>
      </c>
      <c r="AP148" s="14" t="s">
        <v>24</v>
      </c>
      <c r="AQ148" s="14" t="s">
        <v>25</v>
      </c>
    </row>
    <row r="149" spans="1:43" ht="22.5" x14ac:dyDescent="0.2">
      <c r="A149" s="13" t="s">
        <v>257</v>
      </c>
      <c r="B149" s="13" t="s">
        <v>258</v>
      </c>
      <c r="C149" s="13" t="s">
        <v>918</v>
      </c>
      <c r="D149" s="13">
        <v>0</v>
      </c>
      <c r="E149" s="13">
        <v>35.466000000000001</v>
      </c>
      <c r="F149" s="13">
        <v>0</v>
      </c>
      <c r="G149" s="13">
        <v>35.466000000000001</v>
      </c>
      <c r="H149" s="13">
        <v>25.984000000000002</v>
      </c>
      <c r="I149" s="13">
        <v>0.04</v>
      </c>
      <c r="J149" s="13">
        <v>0</v>
      </c>
      <c r="K149" s="13">
        <v>0.44332500000000002</v>
      </c>
      <c r="L149" s="13">
        <v>26.467325000000002</v>
      </c>
      <c r="M149" s="13">
        <v>8.9986749999999986</v>
      </c>
      <c r="N149" s="13">
        <v>0.957253865979384</v>
      </c>
      <c r="O149" s="13">
        <v>8.0414211340206148</v>
      </c>
      <c r="P149" s="13">
        <v>9.4419999999999984</v>
      </c>
      <c r="Q149" s="13">
        <v>78</v>
      </c>
      <c r="R149" s="13">
        <v>683</v>
      </c>
      <c r="S149" s="13">
        <v>87</v>
      </c>
      <c r="T149" s="18">
        <v>484492</v>
      </c>
      <c r="U149" s="18">
        <v>15.89</v>
      </c>
      <c r="V149" s="18">
        <v>4901.17</v>
      </c>
      <c r="W149" s="13">
        <v>16.65327465</v>
      </c>
      <c r="X149" s="13">
        <f>IFERROR(((W149*1000000)/Table2[[#This Row],[Number of Service Connections]])/365,"")</f>
        <v>66.80147877013178</v>
      </c>
      <c r="Y149" s="18">
        <v>15210.76</v>
      </c>
      <c r="Z149" s="18">
        <v>39412.370000000003</v>
      </c>
      <c r="AA149" s="13" t="s">
        <v>22</v>
      </c>
      <c r="AB149" s="16">
        <v>0.26622680877460098</v>
      </c>
      <c r="AC149" s="16">
        <v>0.11722783274045852</v>
      </c>
      <c r="AD149" s="18">
        <v>54623.130000000005</v>
      </c>
      <c r="AE149" s="20">
        <f t="shared" si="2"/>
        <v>36.096492107743835</v>
      </c>
      <c r="AF149" s="13">
        <v>3.8398438234998058</v>
      </c>
      <c r="AG149" s="13">
        <f>(Table2[[#This Row],[Real Losses (million gallons/ year)]]*1000000)/Table2[[#This Row],[Number of Service Connections]]/365</f>
        <v>32.256648284244029</v>
      </c>
      <c r="AH149" s="13">
        <f>(Table2[[#This Row],[Real Losses (million gallons/ year)]]*1000000)/Table2[[#This Row],[Length of Mains (miles)]]/365</f>
        <v>282.45244587357269</v>
      </c>
      <c r="AI149" s="18">
        <v>79.975300146412891</v>
      </c>
      <c r="AJ149" s="18">
        <v>22.270512445095168</v>
      </c>
      <c r="AK149" s="18">
        <v>57.704787701317713</v>
      </c>
      <c r="AL149" s="13">
        <v>61.411764705882341</v>
      </c>
      <c r="AM149" s="13">
        <v>8.0414211340206148</v>
      </c>
      <c r="AN149" s="13">
        <v>0.48287326685149068</v>
      </c>
      <c r="AO149" s="14" t="s">
        <v>36</v>
      </c>
      <c r="AP149" s="14" t="s">
        <v>40</v>
      </c>
      <c r="AQ149" s="14" t="s">
        <v>25</v>
      </c>
    </row>
    <row r="150" spans="1:43" x14ac:dyDescent="0.2">
      <c r="A150" s="13" t="s">
        <v>259</v>
      </c>
      <c r="B150" s="13" t="s">
        <v>260</v>
      </c>
      <c r="C150" s="13" t="s">
        <v>919</v>
      </c>
      <c r="D150" s="13">
        <v>0</v>
      </c>
      <c r="E150" s="13">
        <v>479.63600000000002</v>
      </c>
      <c r="F150" s="13">
        <v>42.368000000000002</v>
      </c>
      <c r="G150" s="13">
        <v>437.26800000000003</v>
      </c>
      <c r="H150" s="13">
        <v>422.25299999999999</v>
      </c>
      <c r="I150" s="13">
        <v>0</v>
      </c>
      <c r="J150" s="13">
        <v>0</v>
      </c>
      <c r="K150" s="13">
        <v>5.4658500000000005</v>
      </c>
      <c r="L150" s="13">
        <v>427.71884999999997</v>
      </c>
      <c r="M150" s="13">
        <v>9.5491500000000542</v>
      </c>
      <c r="N150" s="13">
        <v>15.208173634020637</v>
      </c>
      <c r="O150" s="13">
        <v>-5.6590236340205831</v>
      </c>
      <c r="P150" s="13">
        <v>15.015000000000054</v>
      </c>
      <c r="Q150" s="13">
        <v>187.5</v>
      </c>
      <c r="R150" s="13">
        <v>1846</v>
      </c>
      <c r="S150" s="13">
        <v>80</v>
      </c>
      <c r="T150" s="18">
        <v>2122955</v>
      </c>
      <c r="U150" s="18">
        <v>4.87</v>
      </c>
      <c r="V150" s="18">
        <v>2614.75</v>
      </c>
      <c r="W150" s="13">
        <v>37.70523</v>
      </c>
      <c r="X150" s="13">
        <f>IFERROR(((W150*1000000)/Table2[[#This Row],[Number of Service Connections]])/365,"")</f>
        <v>55.95991332611051</v>
      </c>
      <c r="Y150" s="18">
        <v>74063.81</v>
      </c>
      <c r="Z150" s="18">
        <v>-14796.93</v>
      </c>
      <c r="AA150" s="13" t="s">
        <v>22</v>
      </c>
      <c r="AB150" s="16">
        <v>3.4338209061719714E-2</v>
      </c>
      <c r="AC150" s="16">
        <v>3.4649205865468262E-2</v>
      </c>
      <c r="AD150" s="18">
        <v>59266.879999999997</v>
      </c>
      <c r="AE150" s="20">
        <f t="shared" si="2"/>
        <v>14.172294038201896</v>
      </c>
      <c r="AF150" s="13">
        <v>22.571088371778504</v>
      </c>
      <c r="AG150" s="13">
        <f>(Table2[[#This Row],[Real Losses (million gallons/ year)]]*1000000)/Table2[[#This Row],[Number of Service Connections]]/365</f>
        <v>-8.3987943335766087</v>
      </c>
      <c r="AH150" s="13">
        <f>(Table2[[#This Row],[Real Losses (million gallons/ year)]]*1000000)/Table2[[#This Row],[Length of Mains (miles)]]/365</f>
        <v>-82.688929812172901</v>
      </c>
      <c r="AI150" s="18">
        <v>32.105568797399783</v>
      </c>
      <c r="AJ150" s="18">
        <v>40.121240520043337</v>
      </c>
      <c r="AK150" s="18">
        <v>-8.0156717226435532</v>
      </c>
      <c r="AL150" s="13">
        <v>76.055923283687051</v>
      </c>
      <c r="AM150" s="13">
        <v>-5.6590236340205831</v>
      </c>
      <c r="AN150" s="13">
        <v>-0.15008590675671737</v>
      </c>
      <c r="AO150" s="14" t="s">
        <v>25</v>
      </c>
      <c r="AP150" s="14" t="s">
        <v>24</v>
      </c>
      <c r="AQ150" s="14" t="s">
        <v>33</v>
      </c>
    </row>
    <row r="151" spans="1:43" x14ac:dyDescent="0.2">
      <c r="A151" s="13" t="s">
        <v>744</v>
      </c>
      <c r="B151" s="13" t="s">
        <v>590</v>
      </c>
      <c r="C151" s="13" t="s">
        <v>1155</v>
      </c>
      <c r="D151" s="13">
        <v>5.1189999999999998</v>
      </c>
      <c r="E151" s="13">
        <v>0</v>
      </c>
      <c r="F151" s="13">
        <v>0</v>
      </c>
      <c r="G151" s="13">
        <v>5.5641304347826086</v>
      </c>
      <c r="H151" s="13">
        <v>4.2031320000000001</v>
      </c>
      <c r="I151" s="13">
        <v>0.12196899999999999</v>
      </c>
      <c r="J151" s="13">
        <v>0.11459999999999999</v>
      </c>
      <c r="K151" s="13">
        <v>0.34799999999999998</v>
      </c>
      <c r="L151" s="13">
        <v>4.7877010000000002</v>
      </c>
      <c r="M151" s="13">
        <v>0.7764294347826084</v>
      </c>
      <c r="N151" s="13">
        <v>6.8031610632410811E-2</v>
      </c>
      <c r="O151" s="13">
        <v>0.70839782415019759</v>
      </c>
      <c r="P151" s="13">
        <v>1.2390294347826085</v>
      </c>
      <c r="Q151" s="13">
        <v>2.2000000000000002</v>
      </c>
      <c r="R151" s="13">
        <v>156</v>
      </c>
      <c r="S151" s="13">
        <v>50</v>
      </c>
      <c r="T151" s="18">
        <v>69655.94</v>
      </c>
      <c r="U151" s="18">
        <v>11.98</v>
      </c>
      <c r="V151" s="18">
        <v>8.3800000000000008</v>
      </c>
      <c r="W151" s="13" t="s">
        <v>28</v>
      </c>
      <c r="X151" s="13" t="str">
        <f>IFERROR(((W151*1000000)/Table2[[#This Row],[Number of Service Connections]])/365,"")</f>
        <v/>
      </c>
      <c r="Y151" s="18">
        <v>815.02</v>
      </c>
      <c r="Z151" s="18">
        <v>5.94</v>
      </c>
      <c r="AA151" s="13" t="s">
        <v>22</v>
      </c>
      <c r="AB151" s="16">
        <v>0.22268159406134003</v>
      </c>
      <c r="AC151" s="16">
        <v>1.1841512111424528E-2</v>
      </c>
      <c r="AD151" s="18">
        <v>820.96</v>
      </c>
      <c r="AE151" s="20">
        <f t="shared" si="2"/>
        <v>13.63592263404651</v>
      </c>
      <c r="AF151" s="13">
        <v>1.1947947072780263</v>
      </c>
      <c r="AG151" s="13">
        <f>(Table2[[#This Row],[Real Losses (million gallons/ year)]]*1000000)/Table2[[#This Row],[Number of Service Connections]]/365</f>
        <v>12.441127926768484</v>
      </c>
      <c r="AH151" s="13">
        <f>(Table2[[#This Row],[Real Losses (million gallons/ year)]]*1000000)/Table2[[#This Row],[Length of Mains (miles)]]/365</f>
        <v>882.18907117085621</v>
      </c>
      <c r="AI151" s="18">
        <v>5.2625641025641023</v>
      </c>
      <c r="AJ151" s="18">
        <v>5.2244871794871797</v>
      </c>
      <c r="AK151" s="18">
        <v>3.8076923076923078E-2</v>
      </c>
      <c r="AL151" s="13">
        <v>46.503898635477583</v>
      </c>
      <c r="AM151" s="13">
        <v>0.70839782415019759</v>
      </c>
      <c r="AO151" s="14" t="s">
        <v>23</v>
      </c>
      <c r="AP151" s="14" t="s">
        <v>25</v>
      </c>
      <c r="AQ151" s="14" t="s">
        <v>24</v>
      </c>
    </row>
    <row r="152" spans="1:43" x14ac:dyDescent="0.2">
      <c r="A152" s="13" t="s">
        <v>1373</v>
      </c>
      <c r="B152" s="13" t="s">
        <v>261</v>
      </c>
      <c r="C152" s="13" t="s">
        <v>920</v>
      </c>
      <c r="D152" s="13">
        <v>30.715</v>
      </c>
      <c r="G152" s="13">
        <v>30.715</v>
      </c>
      <c r="H152" s="13">
        <v>20.524508999999998</v>
      </c>
      <c r="I152" s="13">
        <v>0</v>
      </c>
      <c r="J152" s="13">
        <v>0.48499999999999999</v>
      </c>
      <c r="K152" s="13">
        <v>0.38393750000000004</v>
      </c>
      <c r="L152" s="13">
        <v>21.393446499999996</v>
      </c>
      <c r="M152" s="13">
        <v>9.3215535000000038</v>
      </c>
      <c r="N152" s="13">
        <v>1.2338624040789488</v>
      </c>
      <c r="O152" s="13">
        <v>8.0876910959210555</v>
      </c>
      <c r="P152" s="13">
        <v>10.190491000000003</v>
      </c>
      <c r="Q152" s="13">
        <v>10.5</v>
      </c>
      <c r="R152" s="13">
        <v>496</v>
      </c>
      <c r="S152" s="13">
        <v>60</v>
      </c>
      <c r="T152" s="18">
        <v>368647.67999999999</v>
      </c>
      <c r="U152" s="18">
        <v>12</v>
      </c>
      <c r="V152" s="18">
        <v>1471</v>
      </c>
      <c r="W152" s="13" t="s">
        <v>28</v>
      </c>
      <c r="X152" s="13" t="str">
        <f>IFERROR(((W152*1000000)/Table2[[#This Row],[Number of Service Connections]])/365,"")</f>
        <v/>
      </c>
      <c r="Y152" s="18">
        <v>14806.35</v>
      </c>
      <c r="Z152" s="18">
        <v>11896.99</v>
      </c>
      <c r="AA152" s="13" t="s">
        <v>22</v>
      </c>
      <c r="AB152" s="16">
        <v>0.33177571219273988</v>
      </c>
      <c r="AC152" s="16">
        <v>7.5903229646114304E-2</v>
      </c>
      <c r="AD152" s="18">
        <v>26703.34</v>
      </c>
      <c r="AE152" s="20">
        <f t="shared" si="2"/>
        <v>51.48891681396379</v>
      </c>
      <c r="AF152" s="13">
        <v>6.815413190891233</v>
      </c>
      <c r="AG152" s="13">
        <f>(Table2[[#This Row],[Real Losses (million gallons/ year)]]*1000000)/Table2[[#This Row],[Number of Service Connections]]/365</f>
        <v>44.673503623072556</v>
      </c>
      <c r="AH152" s="13">
        <f>(Table2[[#This Row],[Real Losses (million gallons/ year)]]*1000000)/Table2[[#This Row],[Length of Mains (miles)]]/365</f>
        <v>2110.2912187660941</v>
      </c>
      <c r="AI152" s="18">
        <v>53.837379032258063</v>
      </c>
      <c r="AJ152" s="18">
        <v>29.851512096774194</v>
      </c>
      <c r="AK152" s="18">
        <v>23.98586693548387</v>
      </c>
      <c r="AL152" s="13">
        <v>65.02941176470587</v>
      </c>
      <c r="AM152" s="13">
        <v>8.0876910959210555</v>
      </c>
      <c r="AO152" s="14" t="s">
        <v>23</v>
      </c>
      <c r="AP152" s="14" t="s">
        <v>24</v>
      </c>
      <c r="AQ152" s="14" t="s">
        <v>25</v>
      </c>
    </row>
    <row r="153" spans="1:43" x14ac:dyDescent="0.2">
      <c r="A153" s="13" t="s">
        <v>262</v>
      </c>
      <c r="B153" s="13" t="s">
        <v>263</v>
      </c>
      <c r="C153" s="13" t="s">
        <v>921</v>
      </c>
      <c r="D153" s="13">
        <v>1245.8810000000001</v>
      </c>
      <c r="E153" s="13">
        <v>0</v>
      </c>
      <c r="F153" s="13">
        <v>109.587</v>
      </c>
      <c r="G153" s="13">
        <v>1080.1581877022654</v>
      </c>
      <c r="H153" s="13">
        <v>802.73</v>
      </c>
      <c r="I153" s="13">
        <v>0</v>
      </c>
      <c r="J153" s="13">
        <v>84.465000000000003</v>
      </c>
      <c r="K153" s="13">
        <v>13.501977346278318</v>
      </c>
      <c r="L153" s="13">
        <v>900.69697734627835</v>
      </c>
      <c r="M153" s="13">
        <v>179.46121035598708</v>
      </c>
      <c r="N153" s="13">
        <v>51.401694153466266</v>
      </c>
      <c r="O153" s="13">
        <v>128.0595162025208</v>
      </c>
      <c r="P153" s="13">
        <v>277.4281877022654</v>
      </c>
      <c r="Q153" s="13">
        <v>169.18</v>
      </c>
      <c r="R153" s="13">
        <v>11256</v>
      </c>
      <c r="S153" s="13">
        <v>66.7</v>
      </c>
      <c r="T153" s="18">
        <v>5068509</v>
      </c>
      <c r="U153" s="18">
        <v>6.96</v>
      </c>
      <c r="V153" s="18">
        <v>4.1100000000000003</v>
      </c>
      <c r="W153" s="13">
        <v>72.690604226422735</v>
      </c>
      <c r="X153" s="13">
        <f>IFERROR(((W153*1000000)/Table2[[#This Row],[Number of Service Connections]])/365,"")</f>
        <v>17.692993989549013</v>
      </c>
      <c r="Y153" s="18">
        <v>358000.31</v>
      </c>
      <c r="Z153" s="18">
        <v>891903.41</v>
      </c>
      <c r="AA153" s="13" t="s">
        <v>32</v>
      </c>
      <c r="AB153" s="16">
        <v>0.25684033214840163</v>
      </c>
      <c r="AC153" s="16">
        <v>0.38122057290757072</v>
      </c>
      <c r="AD153" s="18">
        <v>1249903.72</v>
      </c>
      <c r="AE153" s="20">
        <f t="shared" si="2"/>
        <v>43.681107757685901</v>
      </c>
      <c r="AF153" s="13">
        <v>12.511243721087874</v>
      </c>
      <c r="AG153" s="13">
        <f>(Table2[[#This Row],[Real Losses (million gallons/ year)]]*1000000)/Table2[[#This Row],[Number of Service Connections]]/365</f>
        <v>31.169864036598028</v>
      </c>
      <c r="AH153" s="13">
        <f>(Table2[[#This Row],[Real Losses (million gallons/ year)]]*1000000)/Table2[[#This Row],[Length of Mains (miles)]]/365</f>
        <v>2073.8148102373057</v>
      </c>
      <c r="AI153" s="18">
        <v>111.04332977967306</v>
      </c>
      <c r="AJ153" s="18">
        <v>31.805286958066809</v>
      </c>
      <c r="AK153" s="18">
        <v>79.238042821606257</v>
      </c>
      <c r="AL153" s="13">
        <v>79.211878138147867</v>
      </c>
      <c r="AM153" s="13">
        <v>128.0595162025208</v>
      </c>
      <c r="AN153" s="13">
        <v>1.7617065859520218</v>
      </c>
      <c r="AO153" s="14" t="s">
        <v>25</v>
      </c>
      <c r="AP153" s="14" t="s">
        <v>55</v>
      </c>
      <c r="AQ153" s="14" t="s">
        <v>33</v>
      </c>
    </row>
    <row r="154" spans="1:43" ht="22.5" x14ac:dyDescent="0.2">
      <c r="A154" s="13" t="s">
        <v>264</v>
      </c>
      <c r="B154" s="13" t="s">
        <v>265</v>
      </c>
      <c r="C154" s="13" t="s">
        <v>922</v>
      </c>
      <c r="D154" s="13">
        <v>24.712</v>
      </c>
      <c r="G154" s="13">
        <v>24.712</v>
      </c>
      <c r="H154" s="13">
        <v>16.175999999999998</v>
      </c>
      <c r="J154" s="13">
        <v>0.03</v>
      </c>
      <c r="K154" s="13">
        <v>0.30890000000000001</v>
      </c>
      <c r="L154" s="13">
        <v>16.514900000000001</v>
      </c>
      <c r="M154" s="13">
        <v>8.1970999999999989</v>
      </c>
      <c r="N154" s="13">
        <v>0.95516736842105221</v>
      </c>
      <c r="O154" s="13">
        <v>7.2419326315789467</v>
      </c>
      <c r="P154" s="13">
        <v>8.5359999999999978</v>
      </c>
      <c r="Q154" s="13">
        <v>5.4</v>
      </c>
      <c r="R154" s="13">
        <v>362</v>
      </c>
      <c r="S154" s="13">
        <v>55</v>
      </c>
      <c r="T154" s="18">
        <v>209126</v>
      </c>
      <c r="U154" s="18">
        <v>14.61</v>
      </c>
      <c r="V154" s="18">
        <v>447.79</v>
      </c>
      <c r="W154" s="13" t="s">
        <v>28</v>
      </c>
      <c r="X154" s="13" t="str">
        <f>IFERROR(((W154*1000000)/Table2[[#This Row],[Number of Service Connections]])/365,"")</f>
        <v/>
      </c>
      <c r="Y154" s="18">
        <v>13955</v>
      </c>
      <c r="Z154" s="18">
        <v>3242.87</v>
      </c>
      <c r="AA154" s="13" t="s">
        <v>22</v>
      </c>
      <c r="AB154" s="16">
        <v>0.3454192295241178</v>
      </c>
      <c r="AC154" s="16">
        <v>8.2962502494794088E-2</v>
      </c>
      <c r="AD154" s="18">
        <v>17197.87</v>
      </c>
      <c r="AE154" s="20">
        <f t="shared" si="2"/>
        <v>62.038144251873149</v>
      </c>
      <c r="AF154" s="13">
        <v>7.2289969607284661</v>
      </c>
      <c r="AG154" s="13">
        <f>(Table2[[#This Row],[Real Losses (million gallons/ year)]]*1000000)/Table2[[#This Row],[Number of Service Connections]]/365</f>
        <v>54.809147291144683</v>
      </c>
      <c r="AH154" s="13">
        <f>(Table2[[#This Row],[Real Losses (million gallons/ year)]]*1000000)/Table2[[#This Row],[Length of Mains (miles)]]/365</f>
        <v>3674.2428369248842</v>
      </c>
      <c r="AI154" s="18">
        <v>47.507928176795581</v>
      </c>
      <c r="AJ154" s="18">
        <v>38.549723756906076</v>
      </c>
      <c r="AK154" s="18">
        <v>8.958204419889503</v>
      </c>
      <c r="AL154" s="13">
        <v>43.63725490196078</v>
      </c>
      <c r="AM154" s="13">
        <v>7.2419326315789467</v>
      </c>
      <c r="AO154" s="14" t="s">
        <v>23</v>
      </c>
      <c r="AP154" s="14" t="s">
        <v>24</v>
      </c>
      <c r="AQ154" s="14" t="s">
        <v>40</v>
      </c>
    </row>
    <row r="155" spans="1:43" x14ac:dyDescent="0.2">
      <c r="A155" s="13" t="s">
        <v>746</v>
      </c>
      <c r="B155" s="13" t="s">
        <v>1285</v>
      </c>
      <c r="C155" s="13" t="s">
        <v>1156</v>
      </c>
      <c r="D155" s="13">
        <v>81.450999999999993</v>
      </c>
      <c r="E155" s="13">
        <v>0</v>
      </c>
      <c r="F155" s="13">
        <v>33.514000000000003</v>
      </c>
      <c r="G155" s="13">
        <v>47.936999999999991</v>
      </c>
      <c r="H155" s="13">
        <v>32.893000000000001</v>
      </c>
      <c r="I155" s="13">
        <v>2.4E-2</v>
      </c>
      <c r="J155" s="13">
        <v>0</v>
      </c>
      <c r="K155" s="13">
        <v>0.59921249999999993</v>
      </c>
      <c r="L155" s="13">
        <v>33.516212500000002</v>
      </c>
      <c r="M155" s="13">
        <v>14.420787499999989</v>
      </c>
      <c r="N155" s="13">
        <v>0.20207499999999998</v>
      </c>
      <c r="O155" s="13">
        <v>14.218712499999988</v>
      </c>
      <c r="P155" s="13">
        <v>15.019999999999989</v>
      </c>
      <c r="Q155" s="13">
        <v>11.4</v>
      </c>
      <c r="R155" s="13">
        <v>565</v>
      </c>
      <c r="S155" s="13">
        <v>57</v>
      </c>
      <c r="T155" s="18">
        <v>255593.98</v>
      </c>
      <c r="U155" s="18">
        <v>2.4300000000000002</v>
      </c>
      <c r="V155" s="18">
        <v>156.77000000000001</v>
      </c>
      <c r="W155" s="13" t="s">
        <v>28</v>
      </c>
      <c r="X155" s="13" t="str">
        <f>IFERROR(((W155*1000000)/Table2[[#This Row],[Number of Service Connections]])/365,"")</f>
        <v/>
      </c>
      <c r="Y155" s="18">
        <v>491.04</v>
      </c>
      <c r="Z155" s="18">
        <v>2229.0700000000002</v>
      </c>
      <c r="AA155" s="13" t="s">
        <v>22</v>
      </c>
      <c r="AB155" s="16">
        <v>0.3133279095479482</v>
      </c>
      <c r="AC155" s="16">
        <v>1.1009838151313258E-2</v>
      </c>
      <c r="AD155" s="18">
        <v>2720.11</v>
      </c>
      <c r="AE155" s="20">
        <f t="shared" si="2"/>
        <v>69.927445751000064</v>
      </c>
      <c r="AF155" s="13">
        <v>0.97987634864832085</v>
      </c>
      <c r="AG155" s="13">
        <f>(Table2[[#This Row],[Real Losses (million gallons/ year)]]*1000000)/Table2[[#This Row],[Number of Service Connections]]/365</f>
        <v>68.947569402351746</v>
      </c>
      <c r="AH155" s="13">
        <f>(Table2[[#This Row],[Real Losses (million gallons/ year)]]*1000000)/Table2[[#This Row],[Length of Mains (miles)]]/365</f>
        <v>3417.1383080990117</v>
      </c>
      <c r="AI155" s="18">
        <v>4.8143539823008847</v>
      </c>
      <c r="AJ155" s="18">
        <v>0.86909734513274339</v>
      </c>
      <c r="AK155" s="18">
        <v>3.9452566371681415</v>
      </c>
      <c r="AL155" s="13">
        <v>59.250205618134963</v>
      </c>
      <c r="AM155" s="13">
        <v>14.218712499999988</v>
      </c>
      <c r="AO155" s="14" t="s">
        <v>23</v>
      </c>
      <c r="AP155" s="14" t="s">
        <v>66</v>
      </c>
      <c r="AQ155" s="14" t="s">
        <v>25</v>
      </c>
    </row>
    <row r="156" spans="1:43" x14ac:dyDescent="0.2">
      <c r="A156" s="13" t="s">
        <v>266</v>
      </c>
      <c r="B156" s="13" t="s">
        <v>72</v>
      </c>
      <c r="C156" s="13" t="s">
        <v>923</v>
      </c>
      <c r="D156" s="13">
        <v>529.87699999999995</v>
      </c>
      <c r="E156" s="13">
        <v>0</v>
      </c>
      <c r="F156" s="13">
        <v>66.25</v>
      </c>
      <c r="G156" s="13">
        <v>445.4811196428613</v>
      </c>
      <c r="H156" s="13">
        <v>337.738</v>
      </c>
      <c r="J156" s="13">
        <v>0</v>
      </c>
      <c r="K156" s="13">
        <v>5.568513995535767</v>
      </c>
      <c r="L156" s="13">
        <v>343.30651399553574</v>
      </c>
      <c r="M156" s="13">
        <v>102.17460564732556</v>
      </c>
      <c r="N156" s="13">
        <v>19.733732009633474</v>
      </c>
      <c r="O156" s="13">
        <v>82.440873637692093</v>
      </c>
      <c r="P156" s="13">
        <v>107.74311964286133</v>
      </c>
      <c r="Q156" s="13">
        <v>72.900000000000006</v>
      </c>
      <c r="R156" s="13">
        <v>3979</v>
      </c>
      <c r="S156" s="13">
        <v>91.59</v>
      </c>
      <c r="T156" s="18">
        <v>2130799.91</v>
      </c>
      <c r="U156" s="18">
        <v>5.98</v>
      </c>
      <c r="V156" s="18">
        <v>335.91</v>
      </c>
      <c r="W156" s="13">
        <v>36.835178247770031</v>
      </c>
      <c r="X156" s="13">
        <f>IFERROR(((W156*1000000)/Table2[[#This Row],[Number of Service Connections]])/365,"")</f>
        <v>25.362728466758728</v>
      </c>
      <c r="Y156" s="18">
        <v>117919.33</v>
      </c>
      <c r="Z156" s="18">
        <v>27692.71</v>
      </c>
      <c r="AA156" s="13" t="s">
        <v>22</v>
      </c>
      <c r="AB156" s="16">
        <v>0.24185788104608819</v>
      </c>
      <c r="AC156" s="16">
        <v>6.9214645604126088E-2</v>
      </c>
      <c r="AD156" s="18">
        <v>145612.04</v>
      </c>
      <c r="AE156" s="20">
        <f t="shared" si="2"/>
        <v>70.351954368190235</v>
      </c>
      <c r="AF156" s="13">
        <v>13.58758964676433</v>
      </c>
      <c r="AG156" s="13">
        <f>(Table2[[#This Row],[Real Losses (million gallons/ year)]]*1000000)/Table2[[#This Row],[Number of Service Connections]]/365</f>
        <v>56.764364721425906</v>
      </c>
      <c r="AH156" s="13">
        <f>(Table2[[#This Row],[Real Losses (million gallons/ year)]]*1000000)/Table2[[#This Row],[Length of Mains (miles)]]/365</f>
        <v>3098.2909084575263</v>
      </c>
      <c r="AI156" s="18">
        <v>36.595134455893444</v>
      </c>
      <c r="AJ156" s="18">
        <v>29.635418446845943</v>
      </c>
      <c r="AK156" s="18">
        <v>6.959716009047499</v>
      </c>
      <c r="AL156" s="13">
        <v>69.435004282196942</v>
      </c>
      <c r="AM156" s="13">
        <v>82.440873637692093</v>
      </c>
      <c r="AN156" s="13">
        <v>2.238101661492109</v>
      </c>
      <c r="AO156" s="14" t="s">
        <v>24</v>
      </c>
      <c r="AP156" s="14" t="s">
        <v>25</v>
      </c>
      <c r="AQ156" s="14" t="s">
        <v>23</v>
      </c>
    </row>
    <row r="157" spans="1:43" x14ac:dyDescent="0.2">
      <c r="A157" s="13" t="s">
        <v>267</v>
      </c>
      <c r="B157" s="13" t="s">
        <v>268</v>
      </c>
      <c r="C157" s="13" t="s">
        <v>924</v>
      </c>
      <c r="D157" s="13">
        <v>904.43499999999995</v>
      </c>
      <c r="E157" s="13">
        <v>0</v>
      </c>
      <c r="F157" s="13">
        <v>0</v>
      </c>
      <c r="G157" s="13">
        <v>915.88354430379741</v>
      </c>
      <c r="H157" s="13">
        <v>862.49800000000005</v>
      </c>
      <c r="I157" s="13">
        <v>6.9000000000000006E-2</v>
      </c>
      <c r="J157" s="13">
        <v>6.2E-2</v>
      </c>
      <c r="K157" s="13">
        <v>11.448544303797469</v>
      </c>
      <c r="L157" s="13">
        <v>874.07754430379748</v>
      </c>
      <c r="M157" s="13">
        <v>41.805999999999926</v>
      </c>
      <c r="N157" s="13">
        <v>22.049219166881961</v>
      </c>
      <c r="O157" s="13">
        <v>19.756780833117965</v>
      </c>
      <c r="P157" s="13">
        <v>53.316544303797393</v>
      </c>
      <c r="Q157" s="13">
        <v>189.4</v>
      </c>
      <c r="R157" s="13">
        <v>8769</v>
      </c>
      <c r="S157" s="13">
        <v>61.6</v>
      </c>
      <c r="T157" s="18">
        <v>4232906</v>
      </c>
      <c r="U157" s="18">
        <v>5.16</v>
      </c>
      <c r="V157" s="18">
        <v>249.21</v>
      </c>
      <c r="W157" s="13">
        <v>52.612649936000004</v>
      </c>
      <c r="X157" s="13">
        <f>IFERROR(((W157*1000000)/Table2[[#This Row],[Number of Service Connections]])/365,"")</f>
        <v>16.437934359676134</v>
      </c>
      <c r="Y157" s="18">
        <v>113773.97</v>
      </c>
      <c r="Z157" s="18">
        <v>4923.59</v>
      </c>
      <c r="AA157" s="13" t="s">
        <v>22</v>
      </c>
      <c r="AB157" s="16">
        <v>5.8213235334766932E-2</v>
      </c>
      <c r="AC157" s="16">
        <v>2.8719300877099944E-2</v>
      </c>
      <c r="AD157" s="18">
        <v>118697.56</v>
      </c>
      <c r="AE157" s="20">
        <f t="shared" si="2"/>
        <v>13.06157900574406</v>
      </c>
      <c r="AF157" s="13">
        <v>6.8889063331386744</v>
      </c>
      <c r="AG157" s="13">
        <f>(Table2[[#This Row],[Real Losses (million gallons/ year)]]*1000000)/Table2[[#This Row],[Number of Service Connections]]/365</f>
        <v>6.1726726726053851</v>
      </c>
      <c r="AH157" s="13">
        <f>(Table2[[#This Row],[Real Losses (million gallons/ year)]]*1000000)/Table2[[#This Row],[Length of Mains (miles)]]/365</f>
        <v>285.78757479449115</v>
      </c>
      <c r="AI157" s="18">
        <v>13.536042878321359</v>
      </c>
      <c r="AJ157" s="18">
        <v>12.974566085072414</v>
      </c>
      <c r="AK157" s="18">
        <v>0.56147679324894517</v>
      </c>
      <c r="AL157" s="13">
        <v>50.027615334632877</v>
      </c>
      <c r="AM157" s="13">
        <v>19.756780833117965</v>
      </c>
      <c r="AN157" s="13">
        <v>0.37551388985635303</v>
      </c>
      <c r="AO157" s="14" t="s">
        <v>23</v>
      </c>
      <c r="AP157" s="14" t="s">
        <v>25</v>
      </c>
      <c r="AQ157" s="14" t="s">
        <v>55</v>
      </c>
    </row>
    <row r="158" spans="1:43" x14ac:dyDescent="0.2">
      <c r="A158" s="13" t="s">
        <v>269</v>
      </c>
      <c r="B158" s="13" t="s">
        <v>183</v>
      </c>
      <c r="C158" s="13" t="s">
        <v>925</v>
      </c>
      <c r="D158" s="13">
        <v>941.93</v>
      </c>
      <c r="F158" s="13">
        <v>72.37</v>
      </c>
      <c r="G158" s="13">
        <v>869.56</v>
      </c>
      <c r="H158" s="13">
        <v>607.10799999999995</v>
      </c>
      <c r="I158" s="13">
        <v>0.24299999999999999</v>
      </c>
      <c r="J158" s="13">
        <v>8.4000000000000005E-2</v>
      </c>
      <c r="K158" s="13">
        <v>10.8695</v>
      </c>
      <c r="L158" s="13">
        <v>618.30449999999996</v>
      </c>
      <c r="M158" s="13">
        <v>251.25549999999998</v>
      </c>
      <c r="N158" s="13">
        <v>35.649143684210529</v>
      </c>
      <c r="O158" s="13">
        <v>215.60635631578947</v>
      </c>
      <c r="P158" s="13">
        <v>262.209</v>
      </c>
      <c r="Q158" s="13">
        <v>75</v>
      </c>
      <c r="R158" s="13">
        <v>5259</v>
      </c>
      <c r="S158" s="13">
        <v>65</v>
      </c>
      <c r="T158" s="18">
        <v>3767311.26</v>
      </c>
      <c r="U158" s="18">
        <v>5.61</v>
      </c>
      <c r="V158" s="18">
        <v>226.03</v>
      </c>
      <c r="W158" s="13">
        <v>28.341884999999998</v>
      </c>
      <c r="X158" s="13">
        <f>IFERROR(((W158*1000000)/Table2[[#This Row],[Number of Service Connections]])/365,"")</f>
        <v>14.764974329720477</v>
      </c>
      <c r="Y158" s="18">
        <v>199991.7</v>
      </c>
      <c r="Z158" s="18">
        <v>48733.5</v>
      </c>
      <c r="AA158" s="13" t="s">
        <v>22</v>
      </c>
      <c r="AB158" s="16">
        <v>0.30154215925295552</v>
      </c>
      <c r="AC158" s="16">
        <v>6.6679125523458602E-2</v>
      </c>
      <c r="AD158" s="18">
        <v>248725.2</v>
      </c>
      <c r="AE158" s="20">
        <f t="shared" si="2"/>
        <v>130.89394045953838</v>
      </c>
      <c r="AF158" s="13">
        <v>18.571760183695808</v>
      </c>
      <c r="AG158" s="13">
        <f>(Table2[[#This Row],[Real Losses (million gallons/ year)]]*1000000)/Table2[[#This Row],[Number of Service Connections]]/365</f>
        <v>112.32218027584257</v>
      </c>
      <c r="AH158" s="13">
        <f>(Table2[[#This Row],[Real Losses (million gallons/ year)]]*1000000)/Table2[[#This Row],[Length of Mains (miles)]]/365</f>
        <v>7876.0312809420811</v>
      </c>
      <c r="AI158" s="18">
        <v>47.295151169423846</v>
      </c>
      <c r="AJ158" s="18">
        <v>38.028465487735311</v>
      </c>
      <c r="AK158" s="18">
        <v>9.2666856816885339</v>
      </c>
      <c r="AL158" s="13">
        <v>67.903508771929836</v>
      </c>
      <c r="AM158" s="13">
        <v>215.60635631578947</v>
      </c>
      <c r="AN158" s="13">
        <v>7.6073400310455526</v>
      </c>
      <c r="AO158" s="14" t="s">
        <v>23</v>
      </c>
      <c r="AP158" s="14" t="s">
        <v>25</v>
      </c>
      <c r="AQ158" s="14" t="s">
        <v>24</v>
      </c>
    </row>
    <row r="159" spans="1:43" x14ac:dyDescent="0.2">
      <c r="A159" s="13" t="s">
        <v>270</v>
      </c>
      <c r="B159" s="13" t="s">
        <v>1286</v>
      </c>
      <c r="C159" s="13" t="s">
        <v>926</v>
      </c>
      <c r="D159" s="13">
        <v>0</v>
      </c>
      <c r="E159" s="13">
        <v>122.271</v>
      </c>
      <c r="F159" s="13">
        <v>0</v>
      </c>
      <c r="G159" s="13">
        <v>128.70631578947368</v>
      </c>
      <c r="H159" s="13">
        <v>102.087</v>
      </c>
      <c r="I159" s="13">
        <v>0</v>
      </c>
      <c r="J159" s="13">
        <v>0</v>
      </c>
      <c r="K159" s="13">
        <v>1.608828947368421</v>
      </c>
      <c r="L159" s="13">
        <v>103.69582894736843</v>
      </c>
      <c r="M159" s="13">
        <v>25.010486842105252</v>
      </c>
      <c r="N159" s="13">
        <v>5.9499832894736882</v>
      </c>
      <c r="O159" s="13">
        <v>19.060503552631562</v>
      </c>
      <c r="P159" s="13">
        <v>26.619315789473674</v>
      </c>
      <c r="Q159" s="13">
        <v>51</v>
      </c>
      <c r="R159" s="13">
        <v>1590</v>
      </c>
      <c r="S159" s="13">
        <v>80</v>
      </c>
      <c r="T159" s="18">
        <v>1096153</v>
      </c>
      <c r="U159" s="18">
        <v>10.82</v>
      </c>
      <c r="V159" s="18">
        <v>3671</v>
      </c>
      <c r="W159" s="13">
        <v>15.020772000000001</v>
      </c>
      <c r="X159" s="13">
        <f>IFERROR(((W159*1000000)/Table2[[#This Row],[Number of Service Connections]])/365,"")</f>
        <v>25.882264150943399</v>
      </c>
      <c r="Y159" s="18">
        <v>64378.82</v>
      </c>
      <c r="Z159" s="18">
        <v>69971.11</v>
      </c>
      <c r="AA159" s="13" t="s">
        <v>22</v>
      </c>
      <c r="AB159" s="16">
        <v>0.20682214098191712</v>
      </c>
      <c r="AC159" s="16">
        <v>0.12795288504397218</v>
      </c>
      <c r="AD159" s="18">
        <v>134349.93</v>
      </c>
      <c r="AE159" s="20">
        <f t="shared" si="2"/>
        <v>43.095523118988972</v>
      </c>
      <c r="AF159" s="13">
        <v>10.252405082232599</v>
      </c>
      <c r="AG159" s="13">
        <f>(Table2[[#This Row],[Real Losses (million gallons/ year)]]*1000000)/Table2[[#This Row],[Number of Service Connections]]/365</f>
        <v>32.843118036756373</v>
      </c>
      <c r="AH159" s="13">
        <f>(Table2[[#This Row],[Real Losses (million gallons/ year)]]*1000000)/Table2[[#This Row],[Length of Mains (miles)]]/365</f>
        <v>1023.932503498875</v>
      </c>
      <c r="AI159" s="18">
        <v>84.496811320754716</v>
      </c>
      <c r="AJ159" s="18">
        <v>40.489823899371068</v>
      </c>
      <c r="AK159" s="18">
        <v>44.006987421383648</v>
      </c>
      <c r="AL159" s="13">
        <v>54.866666666666653</v>
      </c>
      <c r="AM159" s="13">
        <v>19.060503552631562</v>
      </c>
      <c r="AN159" s="13">
        <v>1.2689430045693764</v>
      </c>
      <c r="AO159" s="14" t="s">
        <v>36</v>
      </c>
      <c r="AP159" s="14" t="s">
        <v>24</v>
      </c>
      <c r="AQ159" s="14" t="s">
        <v>25</v>
      </c>
    </row>
    <row r="160" spans="1:43" ht="22.5" x14ac:dyDescent="0.2">
      <c r="A160" s="13" t="s">
        <v>1412</v>
      </c>
      <c r="B160" s="13" t="s">
        <v>1287</v>
      </c>
      <c r="C160" s="13" t="s">
        <v>927</v>
      </c>
      <c r="E160" s="13">
        <v>1055.0899999999999</v>
      </c>
      <c r="G160" s="13">
        <v>1063.1809999999998</v>
      </c>
      <c r="H160" s="13">
        <v>466.36</v>
      </c>
      <c r="K160" s="13">
        <v>13.289762499999998</v>
      </c>
      <c r="L160" s="13">
        <v>479.64976250000001</v>
      </c>
      <c r="M160" s="13">
        <v>583.53123749999986</v>
      </c>
      <c r="N160" s="13">
        <v>44.376895978260862</v>
      </c>
      <c r="O160" s="13">
        <v>539.15434152173896</v>
      </c>
      <c r="P160" s="13">
        <v>596.82099999999991</v>
      </c>
      <c r="Q160" s="13">
        <v>74.834000000000003</v>
      </c>
      <c r="R160" s="13">
        <v>5647</v>
      </c>
      <c r="S160" s="13">
        <v>58</v>
      </c>
      <c r="T160" s="18">
        <v>3129268.07</v>
      </c>
      <c r="U160" s="18">
        <v>3.67</v>
      </c>
      <c r="V160" s="18">
        <v>1131.71</v>
      </c>
      <c r="W160" s="13">
        <v>36.691427990254546</v>
      </c>
      <c r="X160" s="13">
        <f>IFERROR(((W160*1000000)/Table2[[#This Row],[Number of Service Connections]])/365,"")</f>
        <v>17.801391933287182</v>
      </c>
      <c r="Y160" s="18">
        <v>162863.21</v>
      </c>
      <c r="Z160" s="18">
        <v>610166.36</v>
      </c>
      <c r="AA160" s="13" t="s">
        <v>22</v>
      </c>
      <c r="AB160" s="16">
        <v>0.56135408740374393</v>
      </c>
      <c r="AC160" s="16">
        <v>0.25183835567103063</v>
      </c>
      <c r="AD160" s="18">
        <v>773029.57</v>
      </c>
      <c r="AE160" s="20">
        <f t="shared" si="2"/>
        <v>283.10885765505259</v>
      </c>
      <c r="AF160" s="13">
        <v>21.530111019433694</v>
      </c>
      <c r="AG160" s="13">
        <f>(Table2[[#This Row],[Real Losses (million gallons/ year)]]*1000000)/Table2[[#This Row],[Number of Service Connections]]/365</f>
        <v>261.57874663561887</v>
      </c>
      <c r="AH160" s="13">
        <f>(Table2[[#This Row],[Real Losses (million gallons/ year)]]*1000000)/Table2[[#This Row],[Length of Mains (miles)]]/365</f>
        <v>19738.82436127081</v>
      </c>
      <c r="AI160" s="18">
        <v>136.89207897998938</v>
      </c>
      <c r="AJ160" s="18">
        <v>28.84066052771383</v>
      </c>
      <c r="AK160" s="18">
        <v>108.05141845227554</v>
      </c>
      <c r="AL160" s="13">
        <v>64.033333333333331</v>
      </c>
      <c r="AM160" s="13">
        <v>539.15434152173896</v>
      </c>
      <c r="AN160" s="13">
        <v>14.694286133124649</v>
      </c>
      <c r="AO160" s="14" t="s">
        <v>24</v>
      </c>
      <c r="AP160" s="14" t="s">
        <v>25</v>
      </c>
      <c r="AQ160" s="14" t="s">
        <v>45</v>
      </c>
    </row>
    <row r="161" spans="1:43" x14ac:dyDescent="0.2">
      <c r="A161" s="13" t="s">
        <v>271</v>
      </c>
      <c r="B161" s="13" t="s">
        <v>272</v>
      </c>
      <c r="C161" s="13" t="s">
        <v>928</v>
      </c>
      <c r="D161" s="13">
        <v>64.456000000000003</v>
      </c>
      <c r="E161" s="13">
        <v>0</v>
      </c>
      <c r="F161" s="13">
        <v>0</v>
      </c>
      <c r="G161" s="13">
        <v>64.456000000000003</v>
      </c>
      <c r="H161" s="13">
        <v>48.88</v>
      </c>
      <c r="I161" s="13">
        <v>0</v>
      </c>
      <c r="J161" s="13">
        <v>3.8580000000000001</v>
      </c>
      <c r="K161" s="13">
        <v>0.80570000000000008</v>
      </c>
      <c r="L161" s="13">
        <v>53.543700000000001</v>
      </c>
      <c r="M161" s="13">
        <v>10.912300000000002</v>
      </c>
      <c r="N161" s="13">
        <v>3.0590242105263217</v>
      </c>
      <c r="O161" s="13">
        <v>7.8532757894736802</v>
      </c>
      <c r="P161" s="13">
        <v>15.576000000000002</v>
      </c>
      <c r="Q161" s="13">
        <v>28.3</v>
      </c>
      <c r="R161" s="13">
        <v>1077</v>
      </c>
      <c r="S161" s="13">
        <v>52.5</v>
      </c>
      <c r="T161" s="18">
        <v>627690.84</v>
      </c>
      <c r="U161" s="18">
        <v>4.26</v>
      </c>
      <c r="V161" s="18">
        <v>232.93</v>
      </c>
      <c r="W161" s="13" t="s">
        <v>28</v>
      </c>
      <c r="X161" s="13" t="str">
        <f>IFERROR(((W161*1000000)/Table2[[#This Row],[Number of Service Connections]])/365,"")</f>
        <v/>
      </c>
      <c r="Y161" s="18">
        <v>13031.44</v>
      </c>
      <c r="Z161" s="18">
        <v>1829.26</v>
      </c>
      <c r="AA161" s="13" t="s">
        <v>22</v>
      </c>
      <c r="AB161" s="16">
        <v>0.24165322080178728</v>
      </c>
      <c r="AC161" s="16">
        <v>2.5405854747672017E-2</v>
      </c>
      <c r="AD161" s="18">
        <v>14860.7</v>
      </c>
      <c r="AE161" s="20">
        <f t="shared" si="2"/>
        <v>27.759250073135682</v>
      </c>
      <c r="AF161" s="13">
        <v>7.7816975376205386</v>
      </c>
      <c r="AG161" s="13">
        <f>(Table2[[#This Row],[Real Losses (million gallons/ year)]]*1000000)/Table2[[#This Row],[Number of Service Connections]]/365</f>
        <v>19.977552535515144</v>
      </c>
      <c r="AH161" s="13">
        <f>(Table2[[#This Row],[Real Losses (million gallons/ year)]]*1000000)/Table2[[#This Row],[Length of Mains (miles)]]/365</f>
        <v>760.27646928444551</v>
      </c>
      <c r="AI161" s="18">
        <v>13.798235840297121</v>
      </c>
      <c r="AJ161" s="18">
        <v>12.099758588672238</v>
      </c>
      <c r="AK161" s="18">
        <v>1.6984772516248838</v>
      </c>
      <c r="AL161" s="13">
        <v>69.352941176470594</v>
      </c>
      <c r="AM161" s="13">
        <v>7.8532757894736802</v>
      </c>
      <c r="AO161" s="14" t="s">
        <v>24</v>
      </c>
      <c r="AP161" s="14" t="s">
        <v>25</v>
      </c>
      <c r="AQ161" s="14" t="s">
        <v>23</v>
      </c>
    </row>
    <row r="162" spans="1:43" ht="22.5" x14ac:dyDescent="0.2">
      <c r="A162" s="13" t="s">
        <v>273</v>
      </c>
      <c r="B162" s="13" t="s">
        <v>1288</v>
      </c>
      <c r="C162" s="13" t="s">
        <v>929</v>
      </c>
      <c r="D162" s="13">
        <v>24.207999999999998</v>
      </c>
      <c r="G162" s="13">
        <v>22.007272727272724</v>
      </c>
      <c r="H162" s="13">
        <v>17.815000000000001</v>
      </c>
      <c r="K162" s="13">
        <v>0.27509090909090905</v>
      </c>
      <c r="L162" s="13">
        <v>18.090090909090911</v>
      </c>
      <c r="M162" s="13">
        <v>3.9171818181818132</v>
      </c>
      <c r="N162" s="13">
        <v>1.0371872607655497</v>
      </c>
      <c r="O162" s="13">
        <v>2.8799945574162633</v>
      </c>
      <c r="P162" s="13">
        <v>4.192272727272722</v>
      </c>
      <c r="Q162" s="13">
        <v>6.88</v>
      </c>
      <c r="R162" s="13">
        <v>347</v>
      </c>
      <c r="S162" s="13">
        <v>50</v>
      </c>
      <c r="T162" s="18">
        <v>117923.5</v>
      </c>
      <c r="U162" s="18">
        <v>5.43</v>
      </c>
      <c r="V162" s="18">
        <v>5358.47</v>
      </c>
      <c r="W162" s="13" t="s">
        <v>28</v>
      </c>
      <c r="X162" s="13" t="str">
        <f>IFERROR(((W162*1000000)/Table2[[#This Row],[Number of Service Connections]])/365,"")</f>
        <v/>
      </c>
      <c r="Y162" s="18">
        <v>5631.93</v>
      </c>
      <c r="Z162" s="18">
        <v>15638.37</v>
      </c>
      <c r="AA162" s="13" t="s">
        <v>32</v>
      </c>
      <c r="AB162" s="16">
        <v>0.19049487772637125</v>
      </c>
      <c r="AC162" s="16">
        <v>0.19304075022443262</v>
      </c>
      <c r="AD162" s="18">
        <v>21270.300000000003</v>
      </c>
      <c r="AE162" s="20">
        <f t="shared" si="2"/>
        <v>30.927968245879065</v>
      </c>
      <c r="AF162" s="13">
        <v>8.1890747366116603</v>
      </c>
      <c r="AG162" s="13">
        <f>(Table2[[#This Row],[Real Losses (million gallons/ year)]]*1000000)/Table2[[#This Row],[Number of Service Connections]]/365</f>
        <v>22.738893509267406</v>
      </c>
      <c r="AH162" s="13">
        <f>(Table2[[#This Row],[Real Losses (million gallons/ year)]]*1000000)/Table2[[#This Row],[Length of Mains (miles)]]/365</f>
        <v>1146.859890656365</v>
      </c>
      <c r="AI162" s="18">
        <v>61.297694524495675</v>
      </c>
      <c r="AJ162" s="18">
        <v>16.230345821325649</v>
      </c>
      <c r="AK162" s="18">
        <v>45.067348703170026</v>
      </c>
      <c r="AL162" s="13">
        <v>55.059595959595953</v>
      </c>
      <c r="AM162" s="13">
        <v>2.8799945574162633</v>
      </c>
      <c r="AO162" s="14" t="s">
        <v>23</v>
      </c>
      <c r="AP162" s="14" t="s">
        <v>40</v>
      </c>
      <c r="AQ162" s="14" t="s">
        <v>45</v>
      </c>
    </row>
    <row r="163" spans="1:43" x14ac:dyDescent="0.2">
      <c r="A163" s="13" t="s">
        <v>1374</v>
      </c>
      <c r="B163" s="13" t="s">
        <v>1375</v>
      </c>
      <c r="C163" s="13" t="s">
        <v>1379</v>
      </c>
      <c r="D163" s="13">
        <v>12229.88</v>
      </c>
      <c r="E163" s="13">
        <v>0</v>
      </c>
      <c r="F163" s="13">
        <v>8566.5</v>
      </c>
      <c r="G163" s="13">
        <v>3966.5118730489066</v>
      </c>
      <c r="H163" s="13">
        <v>3125.5619999999999</v>
      </c>
      <c r="I163" s="13">
        <v>0</v>
      </c>
      <c r="J163" s="13">
        <v>0</v>
      </c>
      <c r="K163" s="13">
        <v>245.08</v>
      </c>
      <c r="L163" s="13">
        <v>3370.6419999999998</v>
      </c>
      <c r="M163" s="13">
        <v>595.86987304890681</v>
      </c>
      <c r="N163" s="13">
        <v>46.115712432370046</v>
      </c>
      <c r="O163" s="13">
        <v>549.75416061653675</v>
      </c>
      <c r="P163" s="13">
        <v>840.94987304890685</v>
      </c>
      <c r="Q163" s="13">
        <v>368.5</v>
      </c>
      <c r="R163" s="13">
        <v>26374</v>
      </c>
      <c r="S163" s="13">
        <v>42.38</v>
      </c>
      <c r="T163" s="18">
        <v>13759872</v>
      </c>
      <c r="U163" s="18">
        <v>0.76</v>
      </c>
      <c r="V163" s="18">
        <v>154.07</v>
      </c>
      <c r="W163" s="13">
        <v>109.76674422069318</v>
      </c>
      <c r="X163" s="13">
        <f>IFERROR(((W163*1000000)/Table2[[#This Row],[Number of Service Connections]])/365,"")</f>
        <v>11.402548194589025</v>
      </c>
      <c r="Y163" s="18">
        <v>35047.94</v>
      </c>
      <c r="Z163" s="18">
        <v>84700.62</v>
      </c>
      <c r="AA163" s="13" t="s">
        <v>22</v>
      </c>
      <c r="AB163" s="16">
        <v>0.21201244316520867</v>
      </c>
      <c r="AC163" s="16">
        <v>1.1446911757230813E-2</v>
      </c>
      <c r="AD163" s="18">
        <v>119748.56</v>
      </c>
      <c r="AE163" s="20">
        <f t="shared" si="2"/>
        <v>61.898847354742969</v>
      </c>
      <c r="AF163" s="13">
        <v>4.7904913029093663</v>
      </c>
      <c r="AG163" s="13">
        <f>(Table2[[#This Row],[Real Losses (million gallons/ year)]]*1000000)/Table2[[#This Row],[Number of Service Connections]]/365</f>
        <v>57.108356051833603</v>
      </c>
      <c r="AH163" s="13">
        <f>(Table2[[#This Row],[Real Losses (million gallons/ year)]]*1000000)/Table2[[#This Row],[Length of Mains (miles)]]/365</f>
        <v>4087.3155563393748</v>
      </c>
      <c r="AI163" s="18">
        <v>4.5404019109729274</v>
      </c>
      <c r="AJ163" s="18">
        <v>1.3288822325017062</v>
      </c>
      <c r="AK163" s="18">
        <v>3.2115196784712214</v>
      </c>
      <c r="AL163" s="13">
        <v>45.909115449562925</v>
      </c>
      <c r="AM163" s="13">
        <v>549.75416061653675</v>
      </c>
      <c r="AN163" s="13">
        <v>5.0083854132652439</v>
      </c>
      <c r="AO163" s="14" t="s">
        <v>23</v>
      </c>
      <c r="AP163" s="14" t="s">
        <v>24</v>
      </c>
      <c r="AQ163" s="14" t="s">
        <v>25</v>
      </c>
    </row>
    <row r="164" spans="1:43" x14ac:dyDescent="0.2">
      <c r="A164" s="13" t="s">
        <v>274</v>
      </c>
      <c r="B164" s="13" t="s">
        <v>275</v>
      </c>
      <c r="C164" s="13" t="s">
        <v>930</v>
      </c>
      <c r="E164" s="13">
        <v>67.778599999999997</v>
      </c>
      <c r="G164" s="13">
        <v>67.643313373253491</v>
      </c>
      <c r="H164" s="13">
        <v>60.684404000000001</v>
      </c>
      <c r="K164" s="13">
        <v>0.84554141716566866</v>
      </c>
      <c r="L164" s="13">
        <v>61.529945417165671</v>
      </c>
      <c r="M164" s="13">
        <v>6.1133679560878207</v>
      </c>
      <c r="N164" s="13">
        <v>3.5147352934331355</v>
      </c>
      <c r="O164" s="13">
        <v>2.5986326626546852</v>
      </c>
      <c r="P164" s="13">
        <v>6.9589093732534897</v>
      </c>
      <c r="Q164" s="13">
        <v>8.1999999999999993</v>
      </c>
      <c r="R164" s="13">
        <v>1057</v>
      </c>
      <c r="S164" s="13">
        <v>60</v>
      </c>
      <c r="T164" s="18">
        <v>356414.92</v>
      </c>
      <c r="U164" s="18">
        <v>6.08</v>
      </c>
      <c r="V164" s="18">
        <v>1533.5</v>
      </c>
      <c r="W164" s="13" t="s">
        <v>28</v>
      </c>
      <c r="X164" s="13" t="str">
        <f>IFERROR(((W164*1000000)/Table2[[#This Row],[Number of Service Connections]])/365,"")</f>
        <v/>
      </c>
      <c r="Y164" s="18">
        <v>21369.59</v>
      </c>
      <c r="Z164" s="18">
        <v>3985</v>
      </c>
      <c r="AA164" s="13" t="s">
        <v>22</v>
      </c>
      <c r="AB164" s="16">
        <v>0.10287653023225615</v>
      </c>
      <c r="AC164" s="16">
        <v>7.4775858248240498E-2</v>
      </c>
      <c r="AD164" s="18">
        <v>25354.59</v>
      </c>
      <c r="AE164" s="20">
        <f t="shared" si="2"/>
        <v>15.845745794087224</v>
      </c>
      <c r="AF164" s="13">
        <v>9.1101341180988733</v>
      </c>
      <c r="AG164" s="13">
        <f>(Table2[[#This Row],[Real Losses (million gallons/ year)]]*1000000)/Table2[[#This Row],[Number of Service Connections]]/365</f>
        <v>6.7356116759883502</v>
      </c>
      <c r="AH164" s="13">
        <f>(Table2[[#This Row],[Real Losses (million gallons/ year)]]*1000000)/Table2[[#This Row],[Length of Mains (miles)]]/365</f>
        <v>868.2367733560593</v>
      </c>
      <c r="AI164" s="18">
        <v>23.987313150425734</v>
      </c>
      <c r="AJ164" s="18">
        <v>20.217209082308418</v>
      </c>
      <c r="AK164" s="18">
        <v>3.770104068117313</v>
      </c>
      <c r="AL164" s="13">
        <v>62.205389221556878</v>
      </c>
      <c r="AM164" s="13">
        <v>2.5986326626546852</v>
      </c>
      <c r="AO164" s="14" t="s">
        <v>36</v>
      </c>
      <c r="AP164" s="14" t="s">
        <v>24</v>
      </c>
      <c r="AQ164" s="14" t="s">
        <v>25</v>
      </c>
    </row>
    <row r="165" spans="1:43" x14ac:dyDescent="0.2">
      <c r="A165" s="13" t="s">
        <v>1413</v>
      </c>
      <c r="B165" s="13" t="s">
        <v>276</v>
      </c>
      <c r="C165" s="13" t="s">
        <v>931</v>
      </c>
      <c r="D165" s="13">
        <v>252.661</v>
      </c>
      <c r="E165" s="13">
        <v>0</v>
      </c>
      <c r="F165" s="13">
        <v>0</v>
      </c>
      <c r="G165" s="13">
        <v>271.161</v>
      </c>
      <c r="H165" s="13">
        <v>264.74025</v>
      </c>
      <c r="I165" s="13">
        <v>0.45</v>
      </c>
      <c r="J165" s="13">
        <v>0.3</v>
      </c>
      <c r="K165" s="13">
        <v>3.3895125000000004</v>
      </c>
      <c r="L165" s="13">
        <v>268.87976250000003</v>
      </c>
      <c r="M165" s="13">
        <v>2.2812374999999747</v>
      </c>
      <c r="N165" s="13">
        <v>2.0040144031954541</v>
      </c>
      <c r="O165" s="13">
        <v>0.27722309680452062</v>
      </c>
      <c r="P165" s="13">
        <v>5.9707499999999749</v>
      </c>
      <c r="Q165" s="13">
        <v>56.54</v>
      </c>
      <c r="R165" s="13">
        <v>3500</v>
      </c>
      <c r="S165" s="13">
        <v>50</v>
      </c>
      <c r="T165" s="18">
        <v>954647</v>
      </c>
      <c r="U165" s="18">
        <v>3.62</v>
      </c>
      <c r="V165" s="18">
        <v>3520.59</v>
      </c>
      <c r="W165" s="13">
        <v>17.885531572727274</v>
      </c>
      <c r="X165" s="13">
        <f>IFERROR(((W165*1000000)/Table2[[#This Row],[Number of Service Connections]])/365,"")</f>
        <v>14.000416103896105</v>
      </c>
      <c r="Y165" s="18">
        <v>7250.65</v>
      </c>
      <c r="Z165" s="18">
        <v>1003.01</v>
      </c>
      <c r="AA165" s="13" t="s">
        <v>32</v>
      </c>
      <c r="AB165" s="16">
        <v>2.2019206301791099E-2</v>
      </c>
      <c r="AC165" s="16">
        <v>2.2628843044492631E-2</v>
      </c>
      <c r="AD165" s="18">
        <v>8253.66</v>
      </c>
      <c r="AE165" s="20">
        <f t="shared" si="2"/>
        <v>1.7857045009784538</v>
      </c>
      <c r="AF165" s="13">
        <v>1.5687001199181636</v>
      </c>
      <c r="AG165" s="13">
        <f>(Table2[[#This Row],[Real Losses (million gallons/ year)]]*1000000)/Table2[[#This Row],[Number of Service Connections]]/365</f>
        <v>0.21700438106029013</v>
      </c>
      <c r="AH165" s="13">
        <f>(Table2[[#This Row],[Real Losses (million gallons/ year)]]*1000000)/Table2[[#This Row],[Length of Mains (miles)]]/365</f>
        <v>13.433239011514246</v>
      </c>
      <c r="AI165" s="18">
        <v>2.3581885714285713</v>
      </c>
      <c r="AJ165" s="18">
        <v>2.0716142857142859</v>
      </c>
      <c r="AK165" s="18">
        <v>0.28657428571428573</v>
      </c>
      <c r="AL165" s="13">
        <v>69.385964912280699</v>
      </c>
      <c r="AM165" s="13">
        <v>0.27722309680452062</v>
      </c>
      <c r="AN165" s="13">
        <v>1.5499852250812822E-2</v>
      </c>
      <c r="AO165" s="14" t="s">
        <v>23</v>
      </c>
      <c r="AP165" s="14" t="s">
        <v>33</v>
      </c>
      <c r="AQ165" s="14" t="s">
        <v>43</v>
      </c>
    </row>
    <row r="166" spans="1:43" x14ac:dyDescent="0.2">
      <c r="A166" s="13" t="s">
        <v>277</v>
      </c>
      <c r="B166" s="13" t="s">
        <v>260</v>
      </c>
      <c r="C166" s="13" t="s">
        <v>932</v>
      </c>
      <c r="D166" s="13">
        <v>0</v>
      </c>
      <c r="E166" s="13">
        <v>43.122</v>
      </c>
      <c r="F166" s="13">
        <v>0</v>
      </c>
      <c r="G166" s="13">
        <v>43.169499999999999</v>
      </c>
      <c r="H166" s="13">
        <v>35.177</v>
      </c>
      <c r="I166" s="13">
        <v>0</v>
      </c>
      <c r="J166" s="13">
        <v>0</v>
      </c>
      <c r="K166" s="13">
        <v>0.53961875000000004</v>
      </c>
      <c r="L166" s="13">
        <v>35.716618750000002</v>
      </c>
      <c r="M166" s="13">
        <v>7.4528812499999972</v>
      </c>
      <c r="N166" s="13">
        <v>2.0472873026315792</v>
      </c>
      <c r="O166" s="13">
        <v>5.405593947368418</v>
      </c>
      <c r="P166" s="13">
        <v>7.9924999999999971</v>
      </c>
      <c r="Q166" s="13">
        <v>17.87</v>
      </c>
      <c r="R166" s="13">
        <v>911</v>
      </c>
      <c r="S166" s="13">
        <v>50</v>
      </c>
      <c r="T166" s="18">
        <v>570875.39</v>
      </c>
      <c r="U166" s="18">
        <v>12.53</v>
      </c>
      <c r="V166" s="18">
        <v>3432.02</v>
      </c>
      <c r="W166" s="13" t="s">
        <v>28</v>
      </c>
      <c r="X166" s="13" t="str">
        <f>IFERROR(((W166*1000000)/Table2[[#This Row],[Number of Service Connections]])/365,"")</f>
        <v/>
      </c>
      <c r="Y166" s="18">
        <v>25652.51</v>
      </c>
      <c r="Z166" s="18">
        <v>18552.11</v>
      </c>
      <c r="AA166" s="13" t="s">
        <v>22</v>
      </c>
      <c r="AB166" s="16">
        <v>0.18514228795793319</v>
      </c>
      <c r="AC166" s="16">
        <v>8.0677148797036149E-2</v>
      </c>
      <c r="AD166" s="18">
        <v>44204.619999999995</v>
      </c>
      <c r="AE166" s="20">
        <f t="shared" si="2"/>
        <v>22.413669308151505</v>
      </c>
      <c r="AF166" s="13">
        <v>6.1569772871346533</v>
      </c>
      <c r="AG166" s="13">
        <f>(Table2[[#This Row],[Real Losses (million gallons/ year)]]*1000000)/Table2[[#This Row],[Number of Service Connections]]/365</f>
        <v>16.25669202101685</v>
      </c>
      <c r="AH166" s="13">
        <f>(Table2[[#This Row],[Real Losses (million gallons/ year)]]*1000000)/Table2[[#This Row],[Length of Mains (miles)]]/365</f>
        <v>828.75469676252658</v>
      </c>
      <c r="AI166" s="18">
        <v>48.523183315038416</v>
      </c>
      <c r="AJ166" s="18">
        <v>28.158627881448957</v>
      </c>
      <c r="AK166" s="18">
        <v>20.364555433589462</v>
      </c>
      <c r="AL166" s="13">
        <v>35.05555555555555</v>
      </c>
      <c r="AM166" s="13">
        <v>5.405593947368418</v>
      </c>
      <c r="AO166" s="14" t="s">
        <v>36</v>
      </c>
      <c r="AP166" s="14" t="s">
        <v>25</v>
      </c>
      <c r="AQ166" s="14" t="s">
        <v>24</v>
      </c>
    </row>
    <row r="167" spans="1:43" x14ac:dyDescent="0.2">
      <c r="A167" s="13" t="s">
        <v>278</v>
      </c>
      <c r="B167" s="13" t="s">
        <v>279</v>
      </c>
      <c r="C167" s="13" t="s">
        <v>933</v>
      </c>
      <c r="D167" s="13">
        <v>6.1950000000000003</v>
      </c>
      <c r="G167" s="13">
        <v>6.5210526315789483</v>
      </c>
      <c r="H167" s="13">
        <v>4.7359999999999998</v>
      </c>
      <c r="K167" s="13">
        <v>8.1513157894736857E-2</v>
      </c>
      <c r="L167" s="13">
        <v>4.8175131578947363</v>
      </c>
      <c r="M167" s="13">
        <v>1.703539473684212</v>
      </c>
      <c r="N167" s="13">
        <v>0.43996871853546893</v>
      </c>
      <c r="O167" s="13">
        <v>1.2635707551487432</v>
      </c>
      <c r="P167" s="13">
        <v>1.7850526315789488</v>
      </c>
      <c r="Q167" s="13">
        <v>8.5</v>
      </c>
      <c r="R167" s="13">
        <v>123</v>
      </c>
      <c r="S167" s="13">
        <v>60</v>
      </c>
      <c r="T167" s="18">
        <v>84964</v>
      </c>
      <c r="U167" s="18">
        <v>13.66</v>
      </c>
      <c r="V167" s="18">
        <v>13715</v>
      </c>
      <c r="W167" s="13" t="s">
        <v>28</v>
      </c>
      <c r="X167" s="13" t="str">
        <f>IFERROR(((W167*1000000)/Table2[[#This Row],[Number of Service Connections]])/365,"")</f>
        <v/>
      </c>
      <c r="Y167" s="18">
        <v>6009.97</v>
      </c>
      <c r="Z167" s="18">
        <v>17329.87</v>
      </c>
      <c r="AA167" s="13" t="s">
        <v>22</v>
      </c>
      <c r="AB167" s="16">
        <v>0.27373688458434242</v>
      </c>
      <c r="AC167" s="16">
        <v>0.28786072410180585</v>
      </c>
      <c r="AD167" s="18">
        <v>23339.84</v>
      </c>
      <c r="AE167" s="20">
        <f t="shared" si="2"/>
        <v>37.944971014237936</v>
      </c>
      <c r="AF167" s="13">
        <v>9.7999491822133624</v>
      </c>
      <c r="AG167" s="13">
        <f>(Table2[[#This Row],[Real Losses (million gallons/ year)]]*1000000)/Table2[[#This Row],[Number of Service Connections]]/365</f>
        <v>28.145021832024575</v>
      </c>
      <c r="AH167" s="13">
        <f>(Table2[[#This Row],[Real Losses (million gallons/ year)]]*1000000)/Table2[[#This Row],[Length of Mains (miles)]]/365</f>
        <v>407.27502180459089</v>
      </c>
      <c r="AI167" s="18">
        <v>189.75479674796748</v>
      </c>
      <c r="AJ167" s="18">
        <v>48.861544715447152</v>
      </c>
      <c r="AK167" s="18">
        <v>140.89325203252034</v>
      </c>
      <c r="AL167" s="13">
        <v>25.777777777777775</v>
      </c>
      <c r="AM167" s="13">
        <v>1.2635707551487432</v>
      </c>
      <c r="AO167" s="14" t="s">
        <v>23</v>
      </c>
      <c r="AP167" s="14" t="s">
        <v>25</v>
      </c>
      <c r="AQ167" s="14" t="s">
        <v>24</v>
      </c>
    </row>
    <row r="168" spans="1:43" ht="22.5" x14ac:dyDescent="0.2">
      <c r="A168" s="13" t="s">
        <v>280</v>
      </c>
      <c r="B168" s="13" t="s">
        <v>281</v>
      </c>
      <c r="C168" s="13" t="s">
        <v>934</v>
      </c>
      <c r="D168" s="13">
        <v>72.700085000000001</v>
      </c>
      <c r="G168" s="13">
        <v>72.700085000000001</v>
      </c>
      <c r="H168" s="13">
        <v>68.361999999999995</v>
      </c>
      <c r="K168" s="13">
        <v>0.90875106250000004</v>
      </c>
      <c r="L168" s="13">
        <v>69.270751062499997</v>
      </c>
      <c r="M168" s="13">
        <v>3.4293339375000045</v>
      </c>
      <c r="N168" s="13">
        <v>1.7477980696428579</v>
      </c>
      <c r="O168" s="13">
        <v>1.6815358678571466</v>
      </c>
      <c r="P168" s="13">
        <v>4.3380850000000049</v>
      </c>
      <c r="Q168" s="13">
        <v>19.97</v>
      </c>
      <c r="R168" s="13">
        <v>1341</v>
      </c>
      <c r="S168" s="13">
        <v>49</v>
      </c>
      <c r="T168" s="18">
        <v>667340</v>
      </c>
      <c r="U168" s="18">
        <v>7.54</v>
      </c>
      <c r="V168" s="18">
        <v>487.93</v>
      </c>
      <c r="W168" s="13" t="s">
        <v>28</v>
      </c>
      <c r="X168" s="13" t="str">
        <f>IFERROR(((W168*1000000)/Table2[[#This Row],[Number of Service Connections]])/365,"")</f>
        <v/>
      </c>
      <c r="Y168" s="18">
        <v>13178.4</v>
      </c>
      <c r="Z168" s="18">
        <v>820.47</v>
      </c>
      <c r="AA168" s="13" t="s">
        <v>22</v>
      </c>
      <c r="AB168" s="16">
        <v>5.9670975625406832E-2</v>
      </c>
      <c r="AC168" s="16">
        <v>2.1641556248743237E-2</v>
      </c>
      <c r="AD168" s="18">
        <v>13998.869999999999</v>
      </c>
      <c r="AE168" s="20">
        <f t="shared" si="2"/>
        <v>7.0062904140234838</v>
      </c>
      <c r="AF168" s="13">
        <v>3.5708336033074031</v>
      </c>
      <c r="AG168" s="13">
        <f>(Table2[[#This Row],[Real Losses (million gallons/ year)]]*1000000)/Table2[[#This Row],[Number of Service Connections]]/365</f>
        <v>3.4354568107160808</v>
      </c>
      <c r="AH168" s="13">
        <f>(Table2[[#This Row],[Real Losses (million gallons/ year)]]*1000000)/Table2[[#This Row],[Length of Mains (miles)]]/365</f>
        <v>230.69341928744441</v>
      </c>
      <c r="AI168" s="18">
        <v>10.439127516778523</v>
      </c>
      <c r="AJ168" s="18">
        <v>9.8272930648769581</v>
      </c>
      <c r="AK168" s="18">
        <v>0.61183445190156605</v>
      </c>
      <c r="AL168" s="13">
        <v>45.888888888888893</v>
      </c>
      <c r="AM168" s="13">
        <v>1.6815358678571466</v>
      </c>
      <c r="AO168" s="14" t="s">
        <v>23</v>
      </c>
      <c r="AP168" s="14" t="s">
        <v>24</v>
      </c>
      <c r="AQ168" s="14" t="s">
        <v>45</v>
      </c>
    </row>
    <row r="169" spans="1:43" x14ac:dyDescent="0.2">
      <c r="A169" s="13" t="s">
        <v>282</v>
      </c>
      <c r="B169" s="13" t="s">
        <v>1289</v>
      </c>
      <c r="C169" s="13" t="s">
        <v>935</v>
      </c>
      <c r="D169" s="13">
        <v>0</v>
      </c>
      <c r="E169" s="13">
        <v>1228.47</v>
      </c>
      <c r="F169" s="13">
        <v>494.62099999999998</v>
      </c>
      <c r="G169" s="13">
        <v>735.47900000000004</v>
      </c>
      <c r="H169" s="13">
        <v>605.11</v>
      </c>
      <c r="I169" s="13">
        <v>0.18099999999999999</v>
      </c>
      <c r="K169" s="13">
        <v>9.1934875000000016</v>
      </c>
      <c r="L169" s="13">
        <v>614.4844875</v>
      </c>
      <c r="M169" s="13">
        <v>120.99451250000004</v>
      </c>
      <c r="N169" s="13">
        <v>15.700656173469383</v>
      </c>
      <c r="O169" s="13">
        <v>105.29385632653066</v>
      </c>
      <c r="P169" s="13">
        <v>130.18800000000005</v>
      </c>
      <c r="Q169" s="13">
        <v>161.19999999999999</v>
      </c>
      <c r="R169" s="13">
        <v>9560</v>
      </c>
      <c r="S169" s="13">
        <v>55.3</v>
      </c>
      <c r="T169" s="18">
        <v>3712682.49</v>
      </c>
      <c r="U169" s="18">
        <v>5.32</v>
      </c>
      <c r="V169" s="18">
        <v>520.84</v>
      </c>
      <c r="W169" s="13">
        <v>59.676528431386366</v>
      </c>
      <c r="X169" s="13">
        <f>IFERROR(((W169*1000000)/Table2[[#This Row],[Number of Service Connections]])/365,"")</f>
        <v>17.10223202596044</v>
      </c>
      <c r="Y169" s="18">
        <v>83527.490000000005</v>
      </c>
      <c r="Z169" s="18">
        <v>54841.25</v>
      </c>
      <c r="AA169" s="13" t="s">
        <v>22</v>
      </c>
      <c r="AB169" s="16">
        <v>0.17701117231083421</v>
      </c>
      <c r="AC169" s="16">
        <v>3.8558933974843439E-2</v>
      </c>
      <c r="AD169" s="18">
        <v>138368.74</v>
      </c>
      <c r="AE169" s="20">
        <f t="shared" si="2"/>
        <v>34.674876053189678</v>
      </c>
      <c r="AF169" s="13">
        <v>4.4995289085428389</v>
      </c>
      <c r="AG169" s="13">
        <f>(Table2[[#This Row],[Real Losses (million gallons/ year)]]*1000000)/Table2[[#This Row],[Number of Service Connections]]/365</f>
        <v>30.175347144646835</v>
      </c>
      <c r="AH169" s="13">
        <f>(Table2[[#This Row],[Real Losses (million gallons/ year)]]*1000000)/Table2[[#This Row],[Length of Mains (miles)]]/365</f>
        <v>1789.5553269405941</v>
      </c>
      <c r="AI169" s="18">
        <v>14.473717573221757</v>
      </c>
      <c r="AJ169" s="18">
        <v>8.7371851464435153</v>
      </c>
      <c r="AK169" s="18">
        <v>5.7365324267782425</v>
      </c>
      <c r="AL169" s="13">
        <v>70.687540445312038</v>
      </c>
      <c r="AM169" s="13">
        <v>105.29385632653066</v>
      </c>
      <c r="AN169" s="13">
        <v>1.7644098792977416</v>
      </c>
      <c r="AO169" s="14" t="s">
        <v>36</v>
      </c>
      <c r="AP169" s="14" t="s">
        <v>24</v>
      </c>
      <c r="AQ169" s="14" t="s">
        <v>25</v>
      </c>
    </row>
    <row r="170" spans="1:43" x14ac:dyDescent="0.2">
      <c r="A170" s="13" t="s">
        <v>283</v>
      </c>
      <c r="B170" s="13" t="s">
        <v>284</v>
      </c>
      <c r="C170" s="13" t="s">
        <v>936</v>
      </c>
      <c r="D170" s="13">
        <v>266.74099999999999</v>
      </c>
      <c r="E170" s="13">
        <v>0</v>
      </c>
      <c r="F170" s="13">
        <v>0</v>
      </c>
      <c r="G170" s="13">
        <v>266.74099999999999</v>
      </c>
      <c r="H170" s="13">
        <v>238.03</v>
      </c>
      <c r="I170" s="13">
        <v>6.4000000000000001E-2</v>
      </c>
      <c r="J170" s="13">
        <v>2.754</v>
      </c>
      <c r="K170" s="13">
        <v>3.3342624999999999</v>
      </c>
      <c r="L170" s="13">
        <v>244.18226249999998</v>
      </c>
      <c r="M170" s="13">
        <v>22.558737500000007</v>
      </c>
      <c r="N170" s="13">
        <v>11.29459416666667</v>
      </c>
      <c r="O170" s="13">
        <v>11.264143333333337</v>
      </c>
      <c r="P170" s="13">
        <v>28.647000000000009</v>
      </c>
      <c r="Q170" s="13">
        <v>90.9</v>
      </c>
      <c r="R170" s="13">
        <v>3400</v>
      </c>
      <c r="S170" s="13">
        <v>65</v>
      </c>
      <c r="T170" s="18">
        <v>934652</v>
      </c>
      <c r="U170" s="18">
        <v>4.84</v>
      </c>
      <c r="V170" s="18">
        <v>450.89</v>
      </c>
      <c r="W170" s="13">
        <v>23.766969525</v>
      </c>
      <c r="X170" s="13">
        <f>IFERROR(((W170*1000000)/Table2[[#This Row],[Number of Service Connections]])/365,"")</f>
        <v>19.151466176470592</v>
      </c>
      <c r="Y170" s="18">
        <v>54665.84</v>
      </c>
      <c r="Z170" s="18">
        <v>5078.8900000000003</v>
      </c>
      <c r="AA170" s="13" t="s">
        <v>22</v>
      </c>
      <c r="AB170" s="16">
        <v>0.10739631327767388</v>
      </c>
      <c r="AC170" s="16">
        <v>6.6858961445391815E-2</v>
      </c>
      <c r="AD170" s="18">
        <v>59744.729999999996</v>
      </c>
      <c r="AE170" s="20">
        <f t="shared" si="2"/>
        <v>18.177870668815476</v>
      </c>
      <c r="AF170" s="13">
        <v>9.1012040021488083</v>
      </c>
      <c r="AG170" s="13">
        <f>(Table2[[#This Row],[Real Losses (million gallons/ year)]]*1000000)/Table2[[#This Row],[Number of Service Connections]]/365</f>
        <v>9.076666666666668</v>
      </c>
      <c r="AH170" s="13">
        <f>(Table2[[#This Row],[Real Losses (million gallons/ year)]]*1000000)/Table2[[#This Row],[Length of Mains (miles)]]/365</f>
        <v>339.50128346167958</v>
      </c>
      <c r="AI170" s="18">
        <v>17.571979411764705</v>
      </c>
      <c r="AJ170" s="18">
        <v>16.078188235294117</v>
      </c>
      <c r="AK170" s="18">
        <v>1.4937911764705882</v>
      </c>
      <c r="AL170" s="13">
        <v>46.877192982456144</v>
      </c>
      <c r="AM170" s="13">
        <v>11.264143333333337</v>
      </c>
      <c r="AN170" s="13">
        <v>0.47394108539941576</v>
      </c>
      <c r="AO170" s="14" t="s">
        <v>23</v>
      </c>
      <c r="AP170" s="14" t="s">
        <v>25</v>
      </c>
      <c r="AQ170" s="14" t="s">
        <v>24</v>
      </c>
    </row>
    <row r="171" spans="1:43" ht="22.5" x14ac:dyDescent="0.2">
      <c r="A171" s="13" t="s">
        <v>725</v>
      </c>
      <c r="B171" s="13" t="s">
        <v>54</v>
      </c>
      <c r="C171" s="13" t="s">
        <v>937</v>
      </c>
      <c r="E171" s="13">
        <v>33.987000000000002</v>
      </c>
      <c r="G171" s="13">
        <v>33.987000000000002</v>
      </c>
      <c r="H171" s="13">
        <v>20.916</v>
      </c>
      <c r="I171" s="13">
        <v>0</v>
      </c>
      <c r="J171" s="13">
        <v>0</v>
      </c>
      <c r="K171" s="13">
        <v>0.42483750000000003</v>
      </c>
      <c r="L171" s="13">
        <v>21.340837499999999</v>
      </c>
      <c r="M171" s="13">
        <v>12.646162500000003</v>
      </c>
      <c r="N171" s="13">
        <v>1.2380996052631583</v>
      </c>
      <c r="O171" s="13">
        <v>11.408062894736844</v>
      </c>
      <c r="P171" s="13">
        <v>13.071000000000003</v>
      </c>
      <c r="Q171" s="13">
        <v>35.200000000000003</v>
      </c>
      <c r="R171" s="13">
        <v>508</v>
      </c>
      <c r="S171" s="13">
        <v>50.5</v>
      </c>
      <c r="T171" s="18">
        <v>107093</v>
      </c>
      <c r="U171" s="18">
        <v>16.11</v>
      </c>
      <c r="V171" s="18">
        <v>2204.5500000000002</v>
      </c>
      <c r="W171" s="13" t="s">
        <v>28</v>
      </c>
      <c r="X171" s="13" t="str">
        <f>IFERROR(((W171*1000000)/Table2[[#This Row],[Number of Service Connections]])/365,"")</f>
        <v/>
      </c>
      <c r="Y171" s="18">
        <v>19945.78</v>
      </c>
      <c r="Z171" s="18">
        <v>25149.65</v>
      </c>
      <c r="AA171" s="13" t="s">
        <v>22</v>
      </c>
      <c r="AB171" s="16">
        <v>0.38458822490952427</v>
      </c>
      <c r="AC171" s="16">
        <v>0.42983206377640548</v>
      </c>
      <c r="AD171" s="18">
        <v>45095.43</v>
      </c>
      <c r="AE171" s="20">
        <f t="shared" si="2"/>
        <v>68.202796354222855</v>
      </c>
      <c r="AF171" s="13">
        <v>6.6772710886806079</v>
      </c>
      <c r="AG171" s="13">
        <f>(Table2[[#This Row],[Real Losses (million gallons/ year)]]*1000000)/Table2[[#This Row],[Number of Service Connections]]/365</f>
        <v>61.525525265542242</v>
      </c>
      <c r="AH171" s="13">
        <f>(Table2[[#This Row],[Real Losses (million gallons/ year)]]*1000000)/Table2[[#This Row],[Length of Mains (miles)]]/365</f>
        <v>887.92519417316635</v>
      </c>
      <c r="AI171" s="18">
        <v>88.770531496062986</v>
      </c>
      <c r="AJ171" s="18">
        <v>39.263346456692915</v>
      </c>
      <c r="AK171" s="18">
        <v>49.507185039370079</v>
      </c>
      <c r="AL171" s="13">
        <v>37.800000000000004</v>
      </c>
      <c r="AM171" s="13">
        <v>11.408062894736844</v>
      </c>
      <c r="AO171" s="14" t="s">
        <v>36</v>
      </c>
      <c r="AP171" s="14" t="s">
        <v>24</v>
      </c>
      <c r="AQ171" s="14" t="s">
        <v>45</v>
      </c>
    </row>
    <row r="172" spans="1:43" x14ac:dyDescent="0.2">
      <c r="A172" s="13" t="s">
        <v>285</v>
      </c>
      <c r="B172" s="13" t="s">
        <v>286</v>
      </c>
      <c r="C172" s="13" t="s">
        <v>938</v>
      </c>
      <c r="D172" s="13">
        <v>0</v>
      </c>
      <c r="E172" s="13">
        <v>51.837000000000003</v>
      </c>
      <c r="F172" s="13">
        <v>0</v>
      </c>
      <c r="G172" s="13">
        <v>51.837000000000003</v>
      </c>
      <c r="H172" s="13">
        <v>52.941000000000003</v>
      </c>
      <c r="I172" s="13">
        <v>0</v>
      </c>
      <c r="J172" s="13">
        <v>0</v>
      </c>
      <c r="K172" s="13">
        <v>0.64796250000000011</v>
      </c>
      <c r="L172" s="13">
        <v>53.588962500000001</v>
      </c>
      <c r="M172" s="13">
        <v>-1.7519624999999976</v>
      </c>
      <c r="N172" s="13">
        <v>3.0483134210526361</v>
      </c>
      <c r="O172" s="13">
        <v>-4.8002759210526342</v>
      </c>
      <c r="P172" s="13">
        <v>-1.1039999999999974</v>
      </c>
      <c r="Q172" s="13">
        <v>31.7</v>
      </c>
      <c r="R172" s="13">
        <v>603</v>
      </c>
      <c r="S172" s="13">
        <v>52.5</v>
      </c>
      <c r="T172" s="18">
        <v>110616.1</v>
      </c>
      <c r="U172" s="18">
        <v>8.39</v>
      </c>
      <c r="V172" s="18">
        <v>4270.43</v>
      </c>
      <c r="W172" s="13" t="s">
        <v>28</v>
      </c>
      <c r="X172" s="13" t="str">
        <f>IFERROR(((W172*1000000)/Table2[[#This Row],[Number of Service Connections]])/365,"")</f>
        <v/>
      </c>
      <c r="Y172" s="18">
        <v>25575.35</v>
      </c>
      <c r="Z172" s="18">
        <v>-20499.240000000002</v>
      </c>
      <c r="AA172" s="13" t="s">
        <v>22</v>
      </c>
      <c r="AB172" s="16">
        <v>-2.1297528792175429E-2</v>
      </c>
      <c r="AC172" s="16">
        <v>7.0904559100942954E-2</v>
      </c>
      <c r="AD172" s="18">
        <v>5076.1099999999969</v>
      </c>
      <c r="AE172" s="20">
        <f t="shared" si="2"/>
        <v>-7.9600286240032592</v>
      </c>
      <c r="AF172" s="13">
        <v>13.849989418444926</v>
      </c>
      <c r="AG172" s="13">
        <f>(Table2[[#This Row],[Real Losses (million gallons/ year)]]*1000000)/Table2[[#This Row],[Number of Service Connections]]/365</f>
        <v>-21.810018042448185</v>
      </c>
      <c r="AH172" s="13">
        <f>(Table2[[#This Row],[Real Losses (million gallons/ year)]]*1000000)/Table2[[#This Row],[Length of Mains (miles)]]/365</f>
        <v>-414.87195203773683</v>
      </c>
      <c r="AI172" s="18">
        <v>8.418092868988392</v>
      </c>
      <c r="AJ172" s="18">
        <v>42.413515754560528</v>
      </c>
      <c r="AK172" s="18">
        <v>-33.99542288557214</v>
      </c>
      <c r="AL172" s="13">
        <v>39.966666666666661</v>
      </c>
      <c r="AM172" s="13">
        <v>-4.8002759210526342</v>
      </c>
      <c r="AO172" s="14" t="s">
        <v>36</v>
      </c>
      <c r="AP172" s="14" t="s">
        <v>25</v>
      </c>
      <c r="AQ172" s="14" t="s">
        <v>24</v>
      </c>
    </row>
    <row r="173" spans="1:43" x14ac:dyDescent="0.2">
      <c r="A173" s="13" t="s">
        <v>287</v>
      </c>
      <c r="B173" s="13" t="s">
        <v>288</v>
      </c>
      <c r="C173" s="13" t="s">
        <v>939</v>
      </c>
      <c r="E173" s="13">
        <v>50.76</v>
      </c>
      <c r="G173" s="13">
        <v>50.76</v>
      </c>
      <c r="H173" s="13">
        <v>37.475000000000001</v>
      </c>
      <c r="I173" s="13">
        <v>0</v>
      </c>
      <c r="J173" s="13">
        <v>0</v>
      </c>
      <c r="K173" s="13">
        <v>0.63450000000000006</v>
      </c>
      <c r="L173" s="13">
        <v>38.109500000000004</v>
      </c>
      <c r="M173" s="13">
        <v>12.650499999999994</v>
      </c>
      <c r="N173" s="13">
        <v>2.1929559210526359</v>
      </c>
      <c r="O173" s="13">
        <v>10.457544078947357</v>
      </c>
      <c r="P173" s="13">
        <v>13.284999999999993</v>
      </c>
      <c r="Q173" s="13">
        <v>135.4</v>
      </c>
      <c r="R173" s="13">
        <v>1075</v>
      </c>
      <c r="S173" s="13">
        <v>60.5</v>
      </c>
      <c r="T173" s="18">
        <v>491248</v>
      </c>
      <c r="U173" s="18">
        <v>13.76</v>
      </c>
      <c r="V173" s="18">
        <v>4051</v>
      </c>
      <c r="W173" s="13">
        <v>19.736543530000002</v>
      </c>
      <c r="X173" s="13">
        <f>IFERROR(((W173*1000000)/Table2[[#This Row],[Number of Service Connections]])/365,"")</f>
        <v>50.300206511627906</v>
      </c>
      <c r="Y173" s="18">
        <v>30175.07</v>
      </c>
      <c r="Z173" s="18">
        <v>42363.51</v>
      </c>
      <c r="AA173" s="13" t="s">
        <v>22</v>
      </c>
      <c r="AB173" s="16">
        <v>0.26172182821118978</v>
      </c>
      <c r="AC173" s="16">
        <v>0.15289414722808034</v>
      </c>
      <c r="AD173" s="18">
        <v>72538.58</v>
      </c>
      <c r="AE173" s="20">
        <f t="shared" si="2"/>
        <v>32.240841032175837</v>
      </c>
      <c r="AF173" s="13">
        <v>5.5889287570631057</v>
      </c>
      <c r="AG173" s="13">
        <f>(Table2[[#This Row],[Real Losses (million gallons/ year)]]*1000000)/Table2[[#This Row],[Number of Service Connections]]/365</f>
        <v>26.651912275112732</v>
      </c>
      <c r="AH173" s="13">
        <f>(Table2[[#This Row],[Real Losses (million gallons/ year)]]*1000000)/Table2[[#This Row],[Length of Mains (miles)]]/365</f>
        <v>211.60122374997184</v>
      </c>
      <c r="AI173" s="18">
        <v>67.477748837209305</v>
      </c>
      <c r="AJ173" s="18">
        <v>28.069832558139534</v>
      </c>
      <c r="AK173" s="18">
        <v>39.407916279069767</v>
      </c>
      <c r="AL173" s="13">
        <v>60.622222222222213</v>
      </c>
      <c r="AM173" s="13">
        <v>10.457544078947357</v>
      </c>
      <c r="AN173" s="13">
        <v>0.5298569155765116</v>
      </c>
      <c r="AO173" s="14" t="s">
        <v>36</v>
      </c>
      <c r="AP173" s="14" t="s">
        <v>24</v>
      </c>
      <c r="AQ173" s="14" t="s">
        <v>33</v>
      </c>
    </row>
    <row r="174" spans="1:43" x14ac:dyDescent="0.2">
      <c r="A174" s="13" t="s">
        <v>1338</v>
      </c>
      <c r="B174" s="13" t="s">
        <v>289</v>
      </c>
      <c r="C174" s="13" t="s">
        <v>940</v>
      </c>
      <c r="D174" s="13">
        <v>461.827</v>
      </c>
      <c r="E174" s="13">
        <v>0</v>
      </c>
      <c r="F174" s="13">
        <v>202.10300000000001</v>
      </c>
      <c r="G174" s="13">
        <v>265.843323891522</v>
      </c>
      <c r="H174" s="13">
        <v>171.446</v>
      </c>
      <c r="I174" s="13">
        <v>0</v>
      </c>
      <c r="J174" s="13">
        <v>2.4E-2</v>
      </c>
      <c r="K174" s="13">
        <v>3.3230415486440252</v>
      </c>
      <c r="L174" s="13">
        <v>174.79304154864403</v>
      </c>
      <c r="M174" s="13">
        <v>91.050282342877978</v>
      </c>
      <c r="N174" s="13">
        <v>10.11796015183409</v>
      </c>
      <c r="O174" s="13">
        <v>80.93232219104388</v>
      </c>
      <c r="P174" s="13">
        <v>94.397323891522007</v>
      </c>
      <c r="Q174" s="13">
        <v>305</v>
      </c>
      <c r="R174" s="13">
        <v>3337</v>
      </c>
      <c r="S174" s="13">
        <v>85</v>
      </c>
      <c r="T174" s="18">
        <v>1577109</v>
      </c>
      <c r="U174" s="18">
        <v>8.6300000000000008</v>
      </c>
      <c r="V174" s="18">
        <v>2124.75</v>
      </c>
      <c r="W174" s="13">
        <v>66.722364999999996</v>
      </c>
      <c r="X174" s="13">
        <f>IFERROR(((W174*1000000)/Table2[[#This Row],[Number of Service Connections]])/365,"")</f>
        <v>54.780041953850763</v>
      </c>
      <c r="Y174" s="18">
        <v>87318</v>
      </c>
      <c r="Z174" s="18">
        <v>171960.95</v>
      </c>
      <c r="AA174" s="13" t="s">
        <v>22</v>
      </c>
      <c r="AB174" s="16">
        <v>0.35508630613586911</v>
      </c>
      <c r="AC174" s="16">
        <v>0.16891069305687184</v>
      </c>
      <c r="AD174" s="18">
        <v>259278.95</v>
      </c>
      <c r="AE174" s="20">
        <f t="shared" si="2"/>
        <v>74.753619519524122</v>
      </c>
      <c r="AF174" s="13">
        <v>8.3069939383123153</v>
      </c>
      <c r="AG174" s="13">
        <f>(Table2[[#This Row],[Real Losses (million gallons/ year)]]*1000000)/Table2[[#This Row],[Number of Service Connections]]/365</f>
        <v>66.446625581211805</v>
      </c>
      <c r="AH174" s="13">
        <f>(Table2[[#This Row],[Real Losses (million gallons/ year)]]*1000000)/Table2[[#This Row],[Length of Mains (miles)]]/365</f>
        <v>726.99144119509447</v>
      </c>
      <c r="AI174" s="18">
        <v>77.698216961342524</v>
      </c>
      <c r="AJ174" s="18">
        <v>26.166616721606232</v>
      </c>
      <c r="AK174" s="18">
        <v>51.531600239736292</v>
      </c>
      <c r="AL174" s="13">
        <v>79.691816424296391</v>
      </c>
      <c r="AM174" s="13">
        <v>80.93232219104388</v>
      </c>
      <c r="AN174" s="13">
        <v>1.2129714255638853</v>
      </c>
      <c r="AO174" s="14" t="s">
        <v>24</v>
      </c>
      <c r="AP174" s="14" t="s">
        <v>66</v>
      </c>
      <c r="AQ174" s="14" t="s">
        <v>25</v>
      </c>
    </row>
    <row r="175" spans="1:43" x14ac:dyDescent="0.2">
      <c r="A175" s="13" t="s">
        <v>1339</v>
      </c>
      <c r="B175" s="13" t="s">
        <v>290</v>
      </c>
      <c r="C175" s="13" t="s">
        <v>941</v>
      </c>
      <c r="D175" s="13">
        <v>0</v>
      </c>
      <c r="E175" s="13">
        <v>10.9</v>
      </c>
      <c r="F175" s="13">
        <v>0</v>
      </c>
      <c r="G175" s="13">
        <v>10.9</v>
      </c>
      <c r="H175" s="13">
        <v>9.1210000000000004</v>
      </c>
      <c r="I175" s="13">
        <v>0</v>
      </c>
      <c r="J175" s="13">
        <v>0</v>
      </c>
      <c r="K175" s="13">
        <v>0.13625000000000001</v>
      </c>
      <c r="L175" s="13">
        <v>9.2572500000000009</v>
      </c>
      <c r="M175" s="13">
        <v>1.6427499999999995</v>
      </c>
      <c r="N175" s="13">
        <v>0.5301051315789479</v>
      </c>
      <c r="O175" s="13">
        <v>1.1126448684210515</v>
      </c>
      <c r="P175" s="13">
        <v>1.7789999999999995</v>
      </c>
      <c r="Q175" s="13">
        <v>6.2</v>
      </c>
      <c r="R175" s="13">
        <v>257</v>
      </c>
      <c r="S175" s="13">
        <v>62.7</v>
      </c>
      <c r="T175" s="18">
        <v>106414</v>
      </c>
      <c r="U175" s="18">
        <v>8.35</v>
      </c>
      <c r="V175" s="18">
        <v>1846.36</v>
      </c>
      <c r="W175" s="13" t="s">
        <v>28</v>
      </c>
      <c r="X175" s="13" t="str">
        <f>IFERROR(((W175*1000000)/Table2[[#This Row],[Number of Service Connections]])/365,"")</f>
        <v/>
      </c>
      <c r="Y175" s="18">
        <v>4426.38</v>
      </c>
      <c r="Z175" s="18">
        <v>2054.34</v>
      </c>
      <c r="AA175" s="13" t="s">
        <v>22</v>
      </c>
      <c r="AB175" s="16">
        <v>0.16321100917431186</v>
      </c>
      <c r="AC175" s="16">
        <v>6.3265053263124274E-2</v>
      </c>
      <c r="AD175" s="18">
        <v>6480.72</v>
      </c>
      <c r="AE175" s="20">
        <f t="shared" si="2"/>
        <v>17.512392729598627</v>
      </c>
      <c r="AF175" s="13">
        <v>5.6511394017264314</v>
      </c>
      <c r="AG175" s="13">
        <f>(Table2[[#This Row],[Real Losses (million gallons/ year)]]*1000000)/Table2[[#This Row],[Number of Service Connections]]/365</f>
        <v>11.861253327872195</v>
      </c>
      <c r="AH175" s="13">
        <f>(Table2[[#This Row],[Real Losses (million gallons/ year)]]*1000000)/Table2[[#This Row],[Length of Mains (miles)]]/365</f>
        <v>491.66808149405716</v>
      </c>
      <c r="AI175" s="18">
        <v>25.216809338521401</v>
      </c>
      <c r="AJ175" s="18">
        <v>17.223268482490273</v>
      </c>
      <c r="AK175" s="18">
        <v>7.9935408560311281</v>
      </c>
      <c r="AL175" s="13">
        <v>45.455555555555549</v>
      </c>
      <c r="AM175" s="13">
        <v>1.1126448684210515</v>
      </c>
      <c r="AO175" s="14" t="s">
        <v>36</v>
      </c>
      <c r="AP175" s="14" t="s">
        <v>25</v>
      </c>
      <c r="AQ175" s="14" t="s">
        <v>24</v>
      </c>
    </row>
    <row r="176" spans="1:43" x14ac:dyDescent="0.2">
      <c r="A176" s="13" t="s">
        <v>1340</v>
      </c>
      <c r="B176" s="13" t="s">
        <v>291</v>
      </c>
      <c r="C176" s="13" t="s">
        <v>942</v>
      </c>
      <c r="D176" s="13">
        <v>254.536</v>
      </c>
      <c r="E176" s="13">
        <v>0</v>
      </c>
      <c r="F176" s="13">
        <v>0</v>
      </c>
      <c r="G176" s="13">
        <v>254.536</v>
      </c>
      <c r="H176" s="13">
        <v>208.40199999999999</v>
      </c>
      <c r="I176" s="13">
        <v>0.249</v>
      </c>
      <c r="J176" s="13">
        <v>0.41399999999999998</v>
      </c>
      <c r="K176" s="13">
        <v>6.02</v>
      </c>
      <c r="L176" s="13">
        <v>215.08499999999998</v>
      </c>
      <c r="M176" s="13">
        <v>39.451000000000022</v>
      </c>
      <c r="N176" s="13">
        <v>12.147660789473699</v>
      </c>
      <c r="O176" s="13">
        <v>27.303339210526325</v>
      </c>
      <c r="P176" s="13">
        <v>45.885000000000019</v>
      </c>
      <c r="Q176" s="13">
        <v>55.5</v>
      </c>
      <c r="R176" s="13">
        <v>3700</v>
      </c>
      <c r="S176" s="13">
        <v>55</v>
      </c>
      <c r="T176" s="18">
        <v>1642436</v>
      </c>
      <c r="U176" s="18">
        <v>7.12</v>
      </c>
      <c r="V176" s="18">
        <v>590.86</v>
      </c>
      <c r="W176" s="13">
        <v>24.554791000000005</v>
      </c>
      <c r="X176" s="13">
        <f>IFERROR(((W176*1000000)/Table2[[#This Row],[Number of Service Connections]])/365,"")</f>
        <v>18.182000000000002</v>
      </c>
      <c r="Y176" s="18">
        <v>86491.34</v>
      </c>
      <c r="Z176" s="18">
        <v>16132.45</v>
      </c>
      <c r="AA176" s="13" t="s">
        <v>22</v>
      </c>
      <c r="AB176" s="16">
        <v>0.18026919571298369</v>
      </c>
      <c r="AC176" s="16">
        <v>6.479728224843119E-2</v>
      </c>
      <c r="AD176" s="18">
        <v>102623.79</v>
      </c>
      <c r="AE176" s="20">
        <f t="shared" si="2"/>
        <v>29.212143650499833</v>
      </c>
      <c r="AF176" s="13">
        <v>8.9949357937606056</v>
      </c>
      <c r="AG176" s="13">
        <f>(Table2[[#This Row],[Real Losses (million gallons/ year)]]*1000000)/Table2[[#This Row],[Number of Service Connections]]/365</f>
        <v>20.217207856739225</v>
      </c>
      <c r="AH176" s="13">
        <f>(Table2[[#This Row],[Real Losses (million gallons/ year)]]*1000000)/Table2[[#This Row],[Length of Mains (miles)]]/365</f>
        <v>1347.8138571159484</v>
      </c>
      <c r="AI176" s="18">
        <v>27.736159459459458</v>
      </c>
      <c r="AJ176" s="18">
        <v>23.376037837837838</v>
      </c>
      <c r="AK176" s="18">
        <v>4.3601216216216212</v>
      </c>
      <c r="AL176" s="13">
        <v>56.500000000000007</v>
      </c>
      <c r="AM176" s="13">
        <v>27.303339210526325</v>
      </c>
      <c r="AN176" s="13">
        <v>1.1119353127675295</v>
      </c>
      <c r="AO176" s="14" t="s">
        <v>23</v>
      </c>
      <c r="AP176" s="14" t="s">
        <v>24</v>
      </c>
      <c r="AQ176" s="14" t="s">
        <v>25</v>
      </c>
    </row>
    <row r="177" spans="1:44" x14ac:dyDescent="0.2">
      <c r="A177" s="13" t="s">
        <v>1336</v>
      </c>
      <c r="B177" s="13" t="s">
        <v>128</v>
      </c>
      <c r="C177" s="13" t="s">
        <v>833</v>
      </c>
      <c r="D177" s="13">
        <v>170.149</v>
      </c>
      <c r="E177" s="13">
        <v>214.959</v>
      </c>
      <c r="F177" s="13">
        <v>0</v>
      </c>
      <c r="G177" s="13">
        <v>392.33844599844599</v>
      </c>
      <c r="H177" s="13">
        <v>370.851</v>
      </c>
      <c r="I177" s="13">
        <v>0</v>
      </c>
      <c r="J177" s="13">
        <v>0</v>
      </c>
      <c r="K177" s="13">
        <v>4.9042305749805752</v>
      </c>
      <c r="L177" s="13">
        <v>375.7552305749806</v>
      </c>
      <c r="M177" s="13">
        <v>16.58321542346539</v>
      </c>
      <c r="N177" s="13">
        <v>2.8374247428156196</v>
      </c>
      <c r="O177" s="13">
        <v>13.745790680649771</v>
      </c>
      <c r="P177" s="13">
        <v>21.487445998445963</v>
      </c>
      <c r="Q177" s="13">
        <v>46</v>
      </c>
      <c r="R177" s="13">
        <v>2520</v>
      </c>
      <c r="S177" s="13">
        <v>60</v>
      </c>
      <c r="T177" s="18">
        <v>2871867.3</v>
      </c>
      <c r="U177" s="18">
        <v>8.11</v>
      </c>
      <c r="V177" s="18">
        <v>1128.22</v>
      </c>
      <c r="W177" s="13">
        <v>13.728234</v>
      </c>
      <c r="X177" s="13">
        <f>IFERROR(((W177*1000000)/Table2[[#This Row],[Number of Service Connections]])/365,"")</f>
        <v>14.925238095238095</v>
      </c>
      <c r="Y177" s="18">
        <v>23024.03</v>
      </c>
      <c r="Z177" s="18">
        <v>15508.28</v>
      </c>
      <c r="AA177" s="13" t="s">
        <v>22</v>
      </c>
      <c r="AB177" s="16">
        <v>5.4767627841730997E-2</v>
      </c>
      <c r="AC177" s="16">
        <v>1.534379878699098E-2</v>
      </c>
      <c r="AD177" s="18">
        <v>38532.31</v>
      </c>
      <c r="AE177" s="20">
        <f t="shared" si="2"/>
        <v>18.029153537144367</v>
      </c>
      <c r="AF177" s="13">
        <v>3.0848279439178294</v>
      </c>
      <c r="AG177" s="13">
        <f>(Table2[[#This Row],[Real Losses (million gallons/ year)]]*1000000)/Table2[[#This Row],[Number of Service Connections]]/365</f>
        <v>14.944325593226539</v>
      </c>
      <c r="AH177" s="13">
        <f>(Table2[[#This Row],[Real Losses (million gallons/ year)]]*1000000)/Table2[[#This Row],[Length of Mains (miles)]]/365</f>
        <v>818.68914119414956</v>
      </c>
      <c r="AI177" s="18">
        <v>15.290599206349206</v>
      </c>
      <c r="AJ177" s="18">
        <v>9.1365198412698412</v>
      </c>
      <c r="AK177" s="18">
        <v>6.1540793650793653</v>
      </c>
      <c r="AL177" s="13">
        <v>70.142137153136275</v>
      </c>
      <c r="AM177" s="13">
        <v>13.745790680649771</v>
      </c>
      <c r="AN177" s="13">
        <v>1.0012788739359899</v>
      </c>
      <c r="AO177" s="14" t="s">
        <v>36</v>
      </c>
      <c r="AP177" s="14" t="s">
        <v>23</v>
      </c>
      <c r="AQ177" s="14" t="s">
        <v>24</v>
      </c>
    </row>
    <row r="178" spans="1:44" x14ac:dyDescent="0.2">
      <c r="A178" s="13" t="s">
        <v>292</v>
      </c>
      <c r="B178" s="13" t="s">
        <v>293</v>
      </c>
      <c r="C178" s="13" t="s">
        <v>943</v>
      </c>
      <c r="D178" s="13">
        <v>809.947</v>
      </c>
      <c r="G178" s="13">
        <v>792.1242053789731</v>
      </c>
      <c r="H178" s="13">
        <v>483.36500000000001</v>
      </c>
      <c r="J178" s="13">
        <v>0.432</v>
      </c>
      <c r="K178" s="13">
        <v>9.9015525672371645</v>
      </c>
      <c r="L178" s="13">
        <v>493.69855256723719</v>
      </c>
      <c r="M178" s="13">
        <v>298.42565281173592</v>
      </c>
      <c r="N178" s="13">
        <v>28.651723013447455</v>
      </c>
      <c r="O178" s="13">
        <v>269.77392979828846</v>
      </c>
      <c r="P178" s="13">
        <v>308.75920537897309</v>
      </c>
      <c r="Q178" s="13">
        <v>121.4</v>
      </c>
      <c r="R178" s="13">
        <v>7450</v>
      </c>
      <c r="S178" s="13">
        <v>67.3</v>
      </c>
      <c r="T178" s="18">
        <v>2297633.79</v>
      </c>
      <c r="U178" s="18">
        <v>31.64</v>
      </c>
      <c r="W178" s="13">
        <v>45.663761911636364</v>
      </c>
      <c r="X178" s="13">
        <f>IFERROR(((W178*1000000)/Table2[[#This Row],[Number of Service Connections]])/365,"")</f>
        <v>16.792778123245881</v>
      </c>
      <c r="Y178" s="18">
        <v>906603.2</v>
      </c>
      <c r="AA178" s="13" t="s">
        <v>32</v>
      </c>
      <c r="AB178" s="16">
        <v>0.38978635330459893</v>
      </c>
      <c r="AC178" s="16">
        <v>4.2521209216774141</v>
      </c>
      <c r="AD178" s="18">
        <v>906603.2</v>
      </c>
      <c r="AE178" s="20">
        <f t="shared" si="2"/>
        <v>109.74557426192366</v>
      </c>
      <c r="AF178" s="13">
        <v>10.536627016069673</v>
      </c>
      <c r="AG178" s="13">
        <f>(Table2[[#This Row],[Real Losses (million gallons/ year)]]*1000000)/Table2[[#This Row],[Number of Service Connections]]/365</f>
        <v>99.208947245853992</v>
      </c>
      <c r="AH178" s="13">
        <f>(Table2[[#This Row],[Real Losses (million gallons/ year)]]*1000000)/Table2[[#This Row],[Length of Mains (miles)]]/365</f>
        <v>6088.1932206063611</v>
      </c>
      <c r="AI178" s="18">
        <v>121.69170469798658</v>
      </c>
      <c r="AJ178" s="18">
        <v>121.69170469798658</v>
      </c>
      <c r="AK178" s="18">
        <v>0</v>
      </c>
      <c r="AL178" s="13">
        <v>62.379524425907263</v>
      </c>
      <c r="AM178" s="13">
        <v>269.77392979828846</v>
      </c>
      <c r="AN178" s="13">
        <v>5.9078341009294455</v>
      </c>
      <c r="AO178" s="14" t="s">
        <v>23</v>
      </c>
      <c r="AP178" s="14" t="s">
        <v>55</v>
      </c>
      <c r="AQ178" s="14" t="s">
        <v>24</v>
      </c>
    </row>
    <row r="179" spans="1:44" ht="22.5" x14ac:dyDescent="0.2">
      <c r="A179" s="13" t="s">
        <v>294</v>
      </c>
      <c r="B179" s="13" t="s">
        <v>295</v>
      </c>
      <c r="C179" s="13" t="s">
        <v>944</v>
      </c>
      <c r="E179" s="13">
        <v>25.34</v>
      </c>
      <c r="F179" s="13">
        <v>2.6179999999999999</v>
      </c>
      <c r="G179" s="13">
        <v>22.722000000000001</v>
      </c>
      <c r="H179" s="13">
        <v>15.355</v>
      </c>
      <c r="K179" s="13">
        <v>0.28402500000000003</v>
      </c>
      <c r="L179" s="13">
        <v>15.639025</v>
      </c>
      <c r="M179" s="13">
        <v>7.0829750000000011</v>
      </c>
      <c r="N179" s="13">
        <v>0.9033503947368442</v>
      </c>
      <c r="O179" s="13">
        <v>6.1796246052631574</v>
      </c>
      <c r="P179" s="13">
        <v>7.3670000000000009</v>
      </c>
      <c r="Q179" s="13">
        <v>30</v>
      </c>
      <c r="R179" s="13">
        <v>500</v>
      </c>
      <c r="S179" s="13">
        <v>53</v>
      </c>
      <c r="T179" s="18">
        <v>193040.7</v>
      </c>
      <c r="U179" s="18">
        <v>12.57</v>
      </c>
      <c r="W179" s="13" t="s">
        <v>28</v>
      </c>
      <c r="X179" s="13" t="str">
        <f>IFERROR(((W179*1000000)/Table2[[#This Row],[Number of Service Connections]])/365,"")</f>
        <v/>
      </c>
      <c r="Y179" s="18">
        <v>11355.11</v>
      </c>
      <c r="AA179" s="13" t="s">
        <v>32</v>
      </c>
      <c r="AB179" s="16">
        <v>0.32422321978699065</v>
      </c>
      <c r="AC179" s="16">
        <v>0.47970811336676666</v>
      </c>
      <c r="AD179" s="18">
        <v>11355.11</v>
      </c>
      <c r="AE179" s="20">
        <f t="shared" si="2"/>
        <v>38.810821917808234</v>
      </c>
      <c r="AF179" s="13">
        <v>4.9498651766402428</v>
      </c>
      <c r="AG179" s="13">
        <f>(Table2[[#This Row],[Real Losses (million gallons/ year)]]*1000000)/Table2[[#This Row],[Number of Service Connections]]/365</f>
        <v>33.860956741167989</v>
      </c>
      <c r="AH179" s="13">
        <f>(Table2[[#This Row],[Real Losses (million gallons/ year)]]*1000000)/Table2[[#This Row],[Length of Mains (miles)]]/365</f>
        <v>564.34927901946639</v>
      </c>
      <c r="AI179" s="18">
        <v>22.71022</v>
      </c>
      <c r="AJ179" s="18">
        <v>22.71022</v>
      </c>
      <c r="AK179" s="18">
        <v>0</v>
      </c>
      <c r="AL179" s="13">
        <v>48.844444444444434</v>
      </c>
      <c r="AM179" s="13">
        <v>6.1796246052631574</v>
      </c>
      <c r="AO179" s="14" t="s">
        <v>36</v>
      </c>
      <c r="AP179" s="14" t="s">
        <v>24</v>
      </c>
      <c r="AQ179" s="14" t="s">
        <v>40</v>
      </c>
    </row>
    <row r="180" spans="1:44" x14ac:dyDescent="0.2">
      <c r="A180" s="13" t="s">
        <v>1341</v>
      </c>
      <c r="B180" s="13" t="s">
        <v>296</v>
      </c>
      <c r="C180" s="13" t="s">
        <v>945</v>
      </c>
      <c r="D180" s="13">
        <v>709.28499999999997</v>
      </c>
      <c r="E180" s="13">
        <v>0</v>
      </c>
      <c r="F180" s="13">
        <v>0</v>
      </c>
      <c r="G180" s="13">
        <v>705.05467196819086</v>
      </c>
      <c r="H180" s="13">
        <v>617.14265499999988</v>
      </c>
      <c r="J180" s="13">
        <v>5.9999999999999995E-4</v>
      </c>
      <c r="K180" s="13">
        <v>8.8131833996023854</v>
      </c>
      <c r="L180" s="13">
        <v>625.95643839960223</v>
      </c>
      <c r="M180" s="13">
        <v>79.098233568588626</v>
      </c>
      <c r="N180" s="13">
        <v>4.8522182672950782</v>
      </c>
      <c r="O180" s="13">
        <v>74.246015301293554</v>
      </c>
      <c r="P180" s="13">
        <v>87.912016968191011</v>
      </c>
      <c r="Q180" s="13">
        <v>95.02294692111164</v>
      </c>
      <c r="R180" s="13">
        <v>27264</v>
      </c>
      <c r="S180" s="13">
        <v>65</v>
      </c>
      <c r="T180" s="18">
        <v>1019817.54</v>
      </c>
      <c r="U180" s="18">
        <v>4.3099999999999996</v>
      </c>
      <c r="V180" s="18">
        <v>236.25</v>
      </c>
      <c r="W180" s="13">
        <v>132.19228267531889</v>
      </c>
      <c r="X180" s="13">
        <f>IFERROR(((W180*1000000)/Table2[[#This Row],[Number of Service Connections]])/365,"")</f>
        <v>13.28384086952124</v>
      </c>
      <c r="Y180" s="18">
        <v>20913.060000000001</v>
      </c>
      <c r="Z180" s="18">
        <v>17540.560000000001</v>
      </c>
      <c r="AA180" s="13" t="s">
        <v>22</v>
      </c>
      <c r="AB180" s="16">
        <v>0.12468822697505257</v>
      </c>
      <c r="AC180" s="16">
        <v>3.9748155925595545E-2</v>
      </c>
      <c r="AD180" s="18">
        <v>38453.620000000003</v>
      </c>
      <c r="AE180" s="20">
        <f t="shared" si="2"/>
        <v>7.94848478686216</v>
      </c>
      <c r="AF180" s="13">
        <v>0.48759348142315007</v>
      </c>
      <c r="AG180" s="13">
        <f>(Table2[[#This Row],[Real Losses (million gallons/ year)]]*1000000)/Table2[[#This Row],[Number of Service Connections]]/365</f>
        <v>7.4608913054390102</v>
      </c>
      <c r="AH180" s="13">
        <f>(Table2[[#This Row],[Real Losses (million gallons/ year)]]*1000000)/Table2[[#This Row],[Length of Mains (miles)]]/365</f>
        <v>2140.6801950729218</v>
      </c>
      <c r="AI180" s="18">
        <v>1.4104174002347418</v>
      </c>
      <c r="AJ180" s="18">
        <v>0.76705765845070417</v>
      </c>
      <c r="AK180" s="18">
        <v>0.64335974178403754</v>
      </c>
      <c r="AL180" s="13">
        <v>83.203348536233563</v>
      </c>
      <c r="AM180" s="13">
        <v>74.246015301293554</v>
      </c>
      <c r="AN180" s="13">
        <v>0.56165166225059626</v>
      </c>
      <c r="AO180" s="14" t="s">
        <v>23</v>
      </c>
      <c r="AP180" s="14" t="s">
        <v>33</v>
      </c>
      <c r="AQ180" s="14" t="s">
        <v>43</v>
      </c>
      <c r="AR180" s="13" t="s">
        <v>1381</v>
      </c>
    </row>
    <row r="181" spans="1:44" x14ac:dyDescent="0.2">
      <c r="A181" s="13" t="s">
        <v>1342</v>
      </c>
      <c r="B181" s="13" t="s">
        <v>297</v>
      </c>
      <c r="C181" s="13" t="s">
        <v>946</v>
      </c>
      <c r="D181" s="13">
        <v>3252.4369999999999</v>
      </c>
      <c r="F181" s="13">
        <v>106.748</v>
      </c>
      <c r="G181" s="13">
        <v>3177.4636363636364</v>
      </c>
      <c r="H181" s="13">
        <v>2879.2901143999998</v>
      </c>
      <c r="J181" s="13">
        <v>0.12470000000000001</v>
      </c>
      <c r="K181" s="13">
        <v>39.718295454545455</v>
      </c>
      <c r="L181" s="13">
        <v>2919.1331098545452</v>
      </c>
      <c r="M181" s="13">
        <v>258.33052650909121</v>
      </c>
      <c r="N181" s="13">
        <v>22.358462859114567</v>
      </c>
      <c r="O181" s="13">
        <v>235.97206364997663</v>
      </c>
      <c r="P181" s="13">
        <v>298.17352196363669</v>
      </c>
      <c r="Q181" s="13">
        <v>463.54179706102434</v>
      </c>
      <c r="R181" s="13">
        <v>33840</v>
      </c>
      <c r="S181" s="13">
        <v>72</v>
      </c>
      <c r="T181" s="18">
        <v>2745742.1</v>
      </c>
      <c r="U181" s="18">
        <v>4.53</v>
      </c>
      <c r="V181" s="18">
        <v>267.73</v>
      </c>
      <c r="W181" s="13">
        <v>227.72395819788264</v>
      </c>
      <c r="X181" s="13">
        <f>IFERROR(((W181*1000000)/Table2[[#This Row],[Number of Service Connections]])/365,"")</f>
        <v>18.43679832555156</v>
      </c>
      <c r="Y181" s="18">
        <v>101294.46</v>
      </c>
      <c r="Z181" s="18">
        <v>63177.25</v>
      </c>
      <c r="AA181" s="13" t="s">
        <v>22</v>
      </c>
      <c r="AB181" s="16">
        <v>9.3840105218284536E-2</v>
      </c>
      <c r="AC181" s="16">
        <v>6.37856528184641E-2</v>
      </c>
      <c r="AD181" s="18">
        <v>164471.71000000002</v>
      </c>
      <c r="AE181" s="20">
        <f t="shared" si="2"/>
        <v>20.914741937003399</v>
      </c>
      <c r="AF181" s="13">
        <v>1.8101673353342538</v>
      </c>
      <c r="AG181" s="13">
        <f>(Table2[[#This Row],[Real Losses (million gallons/ year)]]*1000000)/Table2[[#This Row],[Number of Service Connections]]/365</f>
        <v>19.104574601669146</v>
      </c>
      <c r="AH181" s="13">
        <f>(Table2[[#This Row],[Real Losses (million gallons/ year)]]*1000000)/Table2[[#This Row],[Length of Mains (miles)]]/365</f>
        <v>1394.6936578739062</v>
      </c>
      <c r="AI181" s="18">
        <v>4.8602751182033099</v>
      </c>
      <c r="AJ181" s="18">
        <v>2.9933351063829785</v>
      </c>
      <c r="AK181" s="18">
        <v>1.866940011820331</v>
      </c>
      <c r="AL181" s="13">
        <v>82.955547917462155</v>
      </c>
      <c r="AM181" s="13">
        <v>235.97206364997663</v>
      </c>
      <c r="AN181" s="13">
        <v>1.0362197527101067</v>
      </c>
      <c r="AO181" s="14" t="s">
        <v>23</v>
      </c>
      <c r="AP181" s="14" t="s">
        <v>33</v>
      </c>
      <c r="AQ181" s="14" t="s">
        <v>43</v>
      </c>
    </row>
    <row r="182" spans="1:44" x14ac:dyDescent="0.2">
      <c r="A182" s="13" t="s">
        <v>1343</v>
      </c>
      <c r="B182" s="13" t="s">
        <v>298</v>
      </c>
      <c r="C182" s="13" t="s">
        <v>947</v>
      </c>
      <c r="D182" s="13">
        <v>2604.79</v>
      </c>
      <c r="G182" s="13">
        <v>2602.1878121878126</v>
      </c>
      <c r="H182" s="13">
        <v>1990.5158623</v>
      </c>
      <c r="J182" s="13">
        <v>4.1700000000000001E-2</v>
      </c>
      <c r="K182" s="13">
        <v>32.527347652347657</v>
      </c>
      <c r="L182" s="13">
        <v>2023.0849099523475</v>
      </c>
      <c r="M182" s="13">
        <v>579.10290223546508</v>
      </c>
      <c r="N182" s="13">
        <v>16.47062525714685</v>
      </c>
      <c r="O182" s="13">
        <v>562.63227697831826</v>
      </c>
      <c r="P182" s="13">
        <v>611.67194988781273</v>
      </c>
      <c r="Q182" s="13">
        <v>341.81</v>
      </c>
      <c r="R182" s="13">
        <v>27264</v>
      </c>
      <c r="S182" s="13">
        <v>73</v>
      </c>
      <c r="T182" s="18">
        <v>3568330.85</v>
      </c>
      <c r="U182" s="18">
        <v>4.4400000000000004</v>
      </c>
      <c r="V182" s="18">
        <v>352.91</v>
      </c>
      <c r="W182" s="13">
        <v>189.19576095904549</v>
      </c>
      <c r="X182" s="13">
        <f>IFERROR(((W182*1000000)/Table2[[#This Row],[Number of Service Connections]])/365,"")</f>
        <v>19.012050710560718</v>
      </c>
      <c r="Y182" s="18">
        <v>73077.16</v>
      </c>
      <c r="Z182" s="18">
        <v>198561.34</v>
      </c>
      <c r="AA182" s="13" t="s">
        <v>22</v>
      </c>
      <c r="AB182" s="16">
        <v>0.23506064666929022</v>
      </c>
      <c r="AC182" s="16">
        <v>7.9345950055150008E-2</v>
      </c>
      <c r="AD182" s="18">
        <v>271638.5</v>
      </c>
      <c r="AE182" s="20">
        <f t="shared" si="2"/>
        <v>58.193342642157965</v>
      </c>
      <c r="AF182" s="13">
        <v>1.6551129953239407</v>
      </c>
      <c r="AG182" s="13">
        <f>(Table2[[#This Row],[Real Losses (million gallons/ year)]]*1000000)/Table2[[#This Row],[Number of Service Connections]]/365</f>
        <v>56.538229646834026</v>
      </c>
      <c r="AH182" s="13">
        <f>(Table2[[#This Row],[Real Losses (million gallons/ year)]]*1000000)/Table2[[#This Row],[Length of Mains (miles)]]/365</f>
        <v>4509.6933767042592</v>
      </c>
      <c r="AI182" s="18">
        <v>9.963266578638498</v>
      </c>
      <c r="AJ182" s="18">
        <v>2.6803535798122065</v>
      </c>
      <c r="AK182" s="18">
        <v>7.2829129988262915</v>
      </c>
      <c r="AL182" s="13">
        <v>83.238105032222677</v>
      </c>
      <c r="AM182" s="13">
        <v>562.63227697831826</v>
      </c>
      <c r="AN182" s="13">
        <v>2.9738101642779893</v>
      </c>
      <c r="AO182" s="14" t="s">
        <v>23</v>
      </c>
      <c r="AP182" s="14" t="s">
        <v>33</v>
      </c>
      <c r="AQ182" s="14" t="s">
        <v>43</v>
      </c>
    </row>
    <row r="183" spans="1:44" x14ac:dyDescent="0.2">
      <c r="A183" s="13" t="s">
        <v>1344</v>
      </c>
      <c r="B183" s="13" t="s">
        <v>284</v>
      </c>
      <c r="C183" s="13" t="s">
        <v>948</v>
      </c>
      <c r="D183" s="13">
        <v>324.791</v>
      </c>
      <c r="G183" s="13">
        <v>331.41938775510204</v>
      </c>
      <c r="H183" s="13">
        <v>323.79974100000004</v>
      </c>
      <c r="J183" s="13">
        <v>0.33300000000000002</v>
      </c>
      <c r="K183" s="13">
        <v>4.1427423469387756</v>
      </c>
      <c r="L183" s="13">
        <v>328.27548334693887</v>
      </c>
      <c r="M183" s="13">
        <v>3.1439044081631664</v>
      </c>
      <c r="N183" s="13">
        <v>2.4504105812862229</v>
      </c>
      <c r="O183" s="13">
        <v>0.6934938268769435</v>
      </c>
      <c r="P183" s="13">
        <v>7.6196467551019422</v>
      </c>
      <c r="Q183" s="13">
        <v>59.684071345218946</v>
      </c>
      <c r="R183" s="13">
        <v>4116</v>
      </c>
      <c r="S183" s="13">
        <v>70</v>
      </c>
      <c r="T183" s="18">
        <v>623407.5</v>
      </c>
      <c r="U183" s="18">
        <v>3.71</v>
      </c>
      <c r="V183" s="18">
        <v>256.11</v>
      </c>
      <c r="W183" s="13">
        <v>34.481058444637647</v>
      </c>
      <c r="X183" s="13">
        <f>IFERROR(((W183*1000000)/Table2[[#This Row],[Number of Service Connections]])/365,"")</f>
        <v>22.951567850578197</v>
      </c>
      <c r="Y183" s="18">
        <v>9081.18</v>
      </c>
      <c r="Z183" s="18">
        <v>177.61</v>
      </c>
      <c r="AA183" s="13" t="s">
        <v>22</v>
      </c>
      <c r="AB183" s="16">
        <v>2.2990950549737845E-2</v>
      </c>
      <c r="AC183" s="16">
        <v>1.6690683071246545E-2</v>
      </c>
      <c r="AD183" s="18">
        <v>9258.7900000000009</v>
      </c>
      <c r="AE183" s="20">
        <f t="shared" si="2"/>
        <v>2.0926717042501473</v>
      </c>
      <c r="AF183" s="13">
        <v>1.6310625965402126</v>
      </c>
      <c r="AG183" s="13">
        <f>(Table2[[#This Row],[Real Losses (million gallons/ year)]]*1000000)/Table2[[#This Row],[Number of Service Connections]]/365</f>
        <v>0.4616091077099348</v>
      </c>
      <c r="AH183" s="13">
        <f>(Table2[[#This Row],[Real Losses (million gallons/ year)]]*1000000)/Table2[[#This Row],[Length of Mains (miles)]]/365</f>
        <v>31.834006033944796</v>
      </c>
      <c r="AI183" s="18">
        <v>2.2494630709426628</v>
      </c>
      <c r="AJ183" s="18">
        <v>2.2063119533527695</v>
      </c>
      <c r="AK183" s="18">
        <v>4.3151117589893102E-2</v>
      </c>
      <c r="AL183" s="13">
        <v>83.107843137254889</v>
      </c>
      <c r="AM183" s="13">
        <v>0.6934938268769435</v>
      </c>
      <c r="AN183" s="13">
        <v>2.0112312619127062E-2</v>
      </c>
      <c r="AO183" s="14" t="s">
        <v>23</v>
      </c>
      <c r="AP183" s="14" t="s">
        <v>33</v>
      </c>
      <c r="AQ183" s="14" t="s">
        <v>43</v>
      </c>
      <c r="AR183" s="13" t="s">
        <v>951</v>
      </c>
    </row>
    <row r="184" spans="1:44" x14ac:dyDescent="0.2">
      <c r="A184" s="13" t="s">
        <v>1345</v>
      </c>
      <c r="B184" s="13" t="s">
        <v>299</v>
      </c>
      <c r="C184" s="13" t="s">
        <v>949</v>
      </c>
      <c r="D184" s="13">
        <v>2953.8919999999998</v>
      </c>
      <c r="G184" s="13">
        <v>2967.244600703164</v>
      </c>
      <c r="H184" s="13">
        <v>1964.2351977999997</v>
      </c>
      <c r="J184" s="13">
        <v>28.573</v>
      </c>
      <c r="K184" s="13">
        <v>37.090557508789551</v>
      </c>
      <c r="L184" s="13">
        <v>2029.8987553087893</v>
      </c>
      <c r="M184" s="13">
        <v>937.34584539437469</v>
      </c>
      <c r="N184" s="13">
        <v>17.323206257661408</v>
      </c>
      <c r="O184" s="13">
        <v>920.02263913671334</v>
      </c>
      <c r="P184" s="13">
        <v>1003.0094029031642</v>
      </c>
      <c r="Q184" s="13">
        <v>385.50090452726295</v>
      </c>
      <c r="R184" s="13">
        <v>32667</v>
      </c>
      <c r="S184" s="13">
        <v>57</v>
      </c>
      <c r="T184" s="18">
        <v>3554518.96</v>
      </c>
      <c r="U184" s="18">
        <v>4.51</v>
      </c>
      <c r="V184" s="18">
        <v>380.13</v>
      </c>
      <c r="W184" s="13">
        <v>159.81651443780447</v>
      </c>
      <c r="X184" s="13">
        <f>IFERROR(((W184*1000000)/Table2[[#This Row],[Number of Service Connections]])/365,"")</f>
        <v>13.403540705089629</v>
      </c>
      <c r="Y184" s="18">
        <v>78108.03</v>
      </c>
      <c r="Z184" s="18">
        <v>349730.82</v>
      </c>
      <c r="AA184" s="13" t="s">
        <v>22</v>
      </c>
      <c r="AB184" s="16">
        <v>0.33802720634000843</v>
      </c>
      <c r="AC184" s="16">
        <v>0.12738706003134287</v>
      </c>
      <c r="AD184" s="18">
        <v>427838.85</v>
      </c>
      <c r="AE184" s="20">
        <f t="shared" si="2"/>
        <v>78.613610349883885</v>
      </c>
      <c r="AF184" s="13">
        <v>1.4528680032474988</v>
      </c>
      <c r="AG184" s="13">
        <f>(Table2[[#This Row],[Real Losses (million gallons/ year)]]*1000000)/Table2[[#This Row],[Number of Service Connections]]/365</f>
        <v>77.160742346636383</v>
      </c>
      <c r="AH184" s="13">
        <f>(Table2[[#This Row],[Real Losses (million gallons/ year)]]*1000000)/Table2[[#This Row],[Length of Mains (miles)]]/365</f>
        <v>6538.5319220679312</v>
      </c>
      <c r="AI184" s="18">
        <v>13.096974010469282</v>
      </c>
      <c r="AJ184" s="18">
        <v>2.3910377445128113</v>
      </c>
      <c r="AK184" s="18">
        <v>10.705936265956471</v>
      </c>
      <c r="AL184" s="13">
        <v>83.213739154198237</v>
      </c>
      <c r="AM184" s="13">
        <v>920.02263913671334</v>
      </c>
      <c r="AN184" s="13">
        <v>5.7567432400407972</v>
      </c>
      <c r="AO184" s="14" t="s">
        <v>23</v>
      </c>
      <c r="AP184" s="14" t="s">
        <v>33</v>
      </c>
      <c r="AQ184" s="14" t="s">
        <v>43</v>
      </c>
    </row>
    <row r="185" spans="1:44" x14ac:dyDescent="0.2">
      <c r="A185" s="13" t="s">
        <v>1346</v>
      </c>
      <c r="B185" s="13" t="s">
        <v>300</v>
      </c>
      <c r="C185" s="13" t="s">
        <v>950</v>
      </c>
      <c r="D185" s="13">
        <v>576.74900000000002</v>
      </c>
      <c r="G185" s="13">
        <v>587.85954540821535</v>
      </c>
      <c r="H185" s="13">
        <v>560.74254800000006</v>
      </c>
      <c r="K185" s="13">
        <v>7.3482443176026919</v>
      </c>
      <c r="L185" s="13">
        <v>568.09079231760279</v>
      </c>
      <c r="M185" s="13">
        <v>19.768753090612563</v>
      </c>
      <c r="N185" s="13">
        <v>4.276875028006744</v>
      </c>
      <c r="O185" s="13">
        <v>15.491878062605819</v>
      </c>
      <c r="P185" s="13">
        <v>27.116997408215255</v>
      </c>
      <c r="Q185" s="13">
        <v>175.75</v>
      </c>
      <c r="R185" s="13">
        <v>10384</v>
      </c>
      <c r="S185" s="13">
        <v>70</v>
      </c>
      <c r="T185" s="18">
        <v>854195.42</v>
      </c>
      <c r="U185" s="18">
        <v>5.03</v>
      </c>
      <c r="V185" s="18">
        <v>413.01</v>
      </c>
      <c r="W185" s="13">
        <v>73.511374124999989</v>
      </c>
      <c r="X185" s="13">
        <f>IFERROR(((W185*1000000)/Table2[[#This Row],[Number of Service Connections]])/365,"")</f>
        <v>19.395322130200302</v>
      </c>
      <c r="Y185" s="18">
        <v>21513.82</v>
      </c>
      <c r="Z185" s="18">
        <v>77928.25</v>
      </c>
      <c r="AA185" s="13" t="s">
        <v>32</v>
      </c>
      <c r="AB185" s="16">
        <v>4.6128361136646936E-2</v>
      </c>
      <c r="AC185" s="16">
        <v>0.15968908849920282</v>
      </c>
      <c r="AD185" s="18">
        <v>99442.07</v>
      </c>
      <c r="AE185" s="20">
        <f t="shared" si="2"/>
        <v>5.2158096467200767</v>
      </c>
      <c r="AF185" s="13">
        <v>1.1284154304849252</v>
      </c>
      <c r="AG185" s="13">
        <f>(Table2[[#This Row],[Real Losses (million gallons/ year)]]*1000000)/Table2[[#This Row],[Number of Service Connections]]/365</f>
        <v>4.0873942162351513</v>
      </c>
      <c r="AH185" s="13">
        <f>(Table2[[#This Row],[Real Losses (million gallons/ year)]]*1000000)/Table2[[#This Row],[Length of Mains (miles)]]/365</f>
        <v>241.4992975327784</v>
      </c>
      <c r="AI185" s="18">
        <v>9.5764705315870575</v>
      </c>
      <c r="AJ185" s="18">
        <v>2.0718239599383668</v>
      </c>
      <c r="AK185" s="18">
        <v>7.5046465716486903</v>
      </c>
      <c r="AL185" s="13">
        <v>82.214598532186102</v>
      </c>
      <c r="AM185" s="13">
        <v>15.491878062605819</v>
      </c>
      <c r="AN185" s="13">
        <v>0.21074123898518299</v>
      </c>
      <c r="AO185" s="14" t="s">
        <v>23</v>
      </c>
      <c r="AP185" s="14" t="s">
        <v>33</v>
      </c>
      <c r="AQ185" s="14" t="s">
        <v>43</v>
      </c>
    </row>
    <row r="186" spans="1:44" x14ac:dyDescent="0.2">
      <c r="A186" s="13" t="s">
        <v>1347</v>
      </c>
      <c r="B186" s="13" t="s">
        <v>301</v>
      </c>
      <c r="C186" s="13" t="s">
        <v>952</v>
      </c>
      <c r="D186" s="13">
        <v>1698.2170000000001</v>
      </c>
      <c r="G186" s="13">
        <v>1680.4047100732241</v>
      </c>
      <c r="H186" s="13">
        <v>1541.035521</v>
      </c>
      <c r="J186" s="13">
        <v>3.4500000000000003E-2</v>
      </c>
      <c r="K186" s="13">
        <v>21.005058875915303</v>
      </c>
      <c r="L186" s="13">
        <v>1562.0750798759152</v>
      </c>
      <c r="M186" s="13">
        <v>118.32963019730892</v>
      </c>
      <c r="N186" s="13">
        <v>11.91593145738219</v>
      </c>
      <c r="O186" s="13">
        <v>106.41369873992673</v>
      </c>
      <c r="P186" s="13">
        <v>139.36918907322422</v>
      </c>
      <c r="Q186" s="13">
        <v>244.33332551509235</v>
      </c>
      <c r="R186" s="13">
        <v>17640</v>
      </c>
      <c r="S186" s="13">
        <v>63</v>
      </c>
      <c r="T186" s="18">
        <v>1192456.08</v>
      </c>
      <c r="U186" s="18">
        <v>4.72</v>
      </c>
      <c r="V186" s="18">
        <v>182.1</v>
      </c>
      <c r="W186" s="13">
        <v>102.4760963921605</v>
      </c>
      <c r="X186" s="13">
        <f>IFERROR(((W186*1000000)/Table2[[#This Row],[Number of Service Connections]])/365,"")</f>
        <v>15.915897305650374</v>
      </c>
      <c r="Y186" s="18">
        <v>56246.42</v>
      </c>
      <c r="Z186" s="18">
        <v>19377.96</v>
      </c>
      <c r="AA186" s="13" t="s">
        <v>22</v>
      </c>
      <c r="AB186" s="16">
        <v>8.2937871000820493E-2</v>
      </c>
      <c r="AC186" s="16">
        <v>6.66319659189792E-2</v>
      </c>
      <c r="AD186" s="18">
        <v>75624.38</v>
      </c>
      <c r="AE186" s="20">
        <f t="shared" si="2"/>
        <v>18.378161432191611</v>
      </c>
      <c r="AF186" s="13">
        <v>1.8507022423169928</v>
      </c>
      <c r="AG186" s="13">
        <f>(Table2[[#This Row],[Real Losses (million gallons/ year)]]*1000000)/Table2[[#This Row],[Number of Service Connections]]/365</f>
        <v>16.527459189874619</v>
      </c>
      <c r="AH186" s="13">
        <f>(Table2[[#This Row],[Real Losses (million gallons/ year)]]*1000000)/Table2[[#This Row],[Length of Mains (miles)]]/365</f>
        <v>1193.2239676874522</v>
      </c>
      <c r="AI186" s="18">
        <v>4.287096371882086</v>
      </c>
      <c r="AJ186" s="18">
        <v>3.1885725623582766</v>
      </c>
      <c r="AK186" s="18">
        <v>1.0985238095238095</v>
      </c>
      <c r="AL186" s="13">
        <v>83.171676309550122</v>
      </c>
      <c r="AM186" s="13">
        <v>106.41369873992673</v>
      </c>
      <c r="AN186" s="13">
        <v>1.0384245935042025</v>
      </c>
      <c r="AO186" s="14" t="s">
        <v>23</v>
      </c>
      <c r="AP186" s="14" t="s">
        <v>33</v>
      </c>
      <c r="AQ186" s="14" t="s">
        <v>43</v>
      </c>
    </row>
    <row r="187" spans="1:44" x14ac:dyDescent="0.2">
      <c r="A187" s="13" t="s">
        <v>1348</v>
      </c>
      <c r="B187" s="13" t="s">
        <v>302</v>
      </c>
      <c r="C187" s="13" t="s">
        <v>953</v>
      </c>
      <c r="D187" s="13">
        <v>13836.232</v>
      </c>
      <c r="F187" s="13">
        <v>2533.1550000000002</v>
      </c>
      <c r="G187" s="13">
        <v>11307.600040016005</v>
      </c>
      <c r="H187" s="13">
        <v>7523.7454500000003</v>
      </c>
      <c r="J187" s="13">
        <v>368.44600000000003</v>
      </c>
      <c r="K187" s="13">
        <v>141.34500050020006</v>
      </c>
      <c r="L187" s="13">
        <v>8033.5364505001999</v>
      </c>
      <c r="M187" s="13">
        <v>3274.0635895158048</v>
      </c>
      <c r="N187" s="13">
        <v>66.858292171155284</v>
      </c>
      <c r="O187" s="13">
        <v>3207.2052973446494</v>
      </c>
      <c r="P187" s="13">
        <v>3783.8545900160047</v>
      </c>
      <c r="Q187" s="13">
        <v>1261.1743386383068</v>
      </c>
      <c r="R187" s="13">
        <v>89707</v>
      </c>
      <c r="S187" s="13">
        <v>65</v>
      </c>
      <c r="T187" s="18">
        <v>14877915.609999999</v>
      </c>
      <c r="U187" s="18">
        <v>4.0199999999999996</v>
      </c>
      <c r="V187" s="18">
        <v>269.69</v>
      </c>
      <c r="W187" s="13">
        <v>609.60328411657395</v>
      </c>
      <c r="X187" s="13">
        <f>IFERROR(((W187*1000000)/Table2[[#This Row],[Number of Service Connections]])/365,"")</f>
        <v>18.617788844583192</v>
      </c>
      <c r="Y187" s="18">
        <v>269017.09999999998</v>
      </c>
      <c r="Z187" s="18">
        <v>864947.63</v>
      </c>
      <c r="AA187" s="13" t="s">
        <v>22</v>
      </c>
      <c r="AB187" s="16">
        <v>0.33462932687975133</v>
      </c>
      <c r="AC187" s="16">
        <v>8.5458859712779361E-2</v>
      </c>
      <c r="AD187" s="18">
        <v>1133964.73</v>
      </c>
      <c r="AE187" s="20">
        <f t="shared" si="2"/>
        <v>99.992611853591683</v>
      </c>
      <c r="AF187" s="13">
        <v>2.0419075792150512</v>
      </c>
      <c r="AG187" s="13">
        <f>(Table2[[#This Row],[Real Losses (million gallons/ year)]]*1000000)/Table2[[#This Row],[Number of Service Connections]]/365</f>
        <v>97.950704274376633</v>
      </c>
      <c r="AH187" s="13">
        <f>(Table2[[#This Row],[Real Losses (million gallons/ year)]]*1000000)/Table2[[#This Row],[Length of Mains (miles)]]/365</f>
        <v>6967.2079102312728</v>
      </c>
      <c r="AI187" s="18">
        <v>12.640760810193184</v>
      </c>
      <c r="AJ187" s="18">
        <v>2.9988417849220239</v>
      </c>
      <c r="AK187" s="18">
        <v>9.6419190252711608</v>
      </c>
      <c r="AL187" s="13">
        <v>82.159485550536886</v>
      </c>
      <c r="AM187" s="13">
        <v>3207.2052973446494</v>
      </c>
      <c r="AN187" s="13">
        <v>5.2611352020395907</v>
      </c>
      <c r="AO187" s="14" t="s">
        <v>23</v>
      </c>
      <c r="AP187" s="14" t="s">
        <v>33</v>
      </c>
      <c r="AQ187" s="14" t="s">
        <v>43</v>
      </c>
    </row>
    <row r="188" spans="1:44" x14ac:dyDescent="0.2">
      <c r="A188" s="13" t="s">
        <v>1349</v>
      </c>
      <c r="B188" s="13" t="s">
        <v>303</v>
      </c>
      <c r="C188" s="13" t="s">
        <v>954</v>
      </c>
      <c r="D188" s="13">
        <v>1776.069</v>
      </c>
      <c r="F188" s="13">
        <v>14.78</v>
      </c>
      <c r="G188" s="13">
        <v>1769.2506278252133</v>
      </c>
      <c r="H188" s="13">
        <v>1565.482651</v>
      </c>
      <c r="J188" s="13">
        <v>8.8584999999999994</v>
      </c>
      <c r="K188" s="13">
        <v>22.115632847815167</v>
      </c>
      <c r="L188" s="13">
        <v>1596.4567838478154</v>
      </c>
      <c r="M188" s="13">
        <v>172.79384397739796</v>
      </c>
      <c r="N188" s="13">
        <v>12.282550367488984</v>
      </c>
      <c r="O188" s="13">
        <v>160.51129360990896</v>
      </c>
      <c r="P188" s="13">
        <v>203.76797682521311</v>
      </c>
      <c r="Q188" s="13">
        <v>234.04929927736362</v>
      </c>
      <c r="R188" s="13">
        <v>19087</v>
      </c>
      <c r="S188" s="13">
        <v>76</v>
      </c>
      <c r="T188" s="18">
        <v>2684241</v>
      </c>
      <c r="U188" s="18">
        <v>4.28</v>
      </c>
      <c r="V188" s="18">
        <v>390.21</v>
      </c>
      <c r="W188" s="13">
        <v>129.58743849653513</v>
      </c>
      <c r="X188" s="13">
        <f>IFERROR(((W188*1000000)/Table2[[#This Row],[Number of Service Connections]])/365,"")</f>
        <v>18.600831878907055</v>
      </c>
      <c r="Y188" s="18">
        <v>52517.64</v>
      </c>
      <c r="Z188" s="18">
        <v>62632.67</v>
      </c>
      <c r="AA188" s="13" t="s">
        <v>22</v>
      </c>
      <c r="AB188" s="16">
        <v>0.1151719115542649</v>
      </c>
      <c r="AC188" s="16">
        <v>4.7401344974673118E-2</v>
      </c>
      <c r="AD188" s="18">
        <v>115150.31</v>
      </c>
      <c r="AE188" s="20">
        <f t="shared" si="2"/>
        <v>24.802629628485274</v>
      </c>
      <c r="AF188" s="13">
        <v>1.7630231531737495</v>
      </c>
      <c r="AG188" s="13">
        <f>(Table2[[#This Row],[Real Losses (million gallons/ year)]]*1000000)/Table2[[#This Row],[Number of Service Connections]]/365</f>
        <v>23.039606475311526</v>
      </c>
      <c r="AH188" s="13">
        <f>(Table2[[#This Row],[Real Losses (million gallons/ year)]]*1000000)/Table2[[#This Row],[Length of Mains (miles)]]/365</f>
        <v>1878.9074359634403</v>
      </c>
      <c r="AI188" s="18">
        <v>6.0329182165872064</v>
      </c>
      <c r="AJ188" s="18">
        <v>2.7514873998009115</v>
      </c>
      <c r="AK188" s="18">
        <v>3.2814308167862944</v>
      </c>
      <c r="AL188" s="13">
        <v>83.156226479662621</v>
      </c>
      <c r="AM188" s="13">
        <v>160.51129360990896</v>
      </c>
      <c r="AN188" s="13">
        <v>1.2386331227173741</v>
      </c>
      <c r="AO188" s="14" t="s">
        <v>23</v>
      </c>
      <c r="AP188" s="14" t="s">
        <v>33</v>
      </c>
      <c r="AQ188" s="14" t="s">
        <v>43</v>
      </c>
    </row>
    <row r="189" spans="1:44" x14ac:dyDescent="0.2">
      <c r="A189" s="13" t="s">
        <v>1350</v>
      </c>
      <c r="B189" s="13" t="s">
        <v>304</v>
      </c>
      <c r="C189" s="13" t="s">
        <v>955</v>
      </c>
      <c r="D189" s="13">
        <v>926.22799999999995</v>
      </c>
      <c r="F189" s="13">
        <v>21.901</v>
      </c>
      <c r="G189" s="13">
        <v>902.52195608782426</v>
      </c>
      <c r="H189" s="13">
        <v>828.78604700000017</v>
      </c>
      <c r="K189" s="13">
        <v>11.281524451097804</v>
      </c>
      <c r="L189" s="13">
        <v>840.06757145109793</v>
      </c>
      <c r="M189" s="13">
        <v>62.454384636726331</v>
      </c>
      <c r="N189" s="13">
        <v>6.4054280202508602</v>
      </c>
      <c r="O189" s="13">
        <v>56.048956616475472</v>
      </c>
      <c r="P189" s="13">
        <v>73.73590908782414</v>
      </c>
      <c r="Q189" s="13">
        <v>129.38797011176345</v>
      </c>
      <c r="R189" s="13">
        <v>8827</v>
      </c>
      <c r="S189" s="13">
        <v>73</v>
      </c>
      <c r="T189" s="18">
        <v>1120460.04</v>
      </c>
      <c r="U189" s="18">
        <v>4.25</v>
      </c>
      <c r="V189" s="18">
        <v>190.97</v>
      </c>
      <c r="W189" s="13">
        <v>63.953048867431683</v>
      </c>
      <c r="X189" s="13">
        <f>IFERROR(((W189*1000000)/Table2[[#This Row],[Number of Service Connections]])/365,"")</f>
        <v>19.849760112553696</v>
      </c>
      <c r="Y189" s="18">
        <v>27224.89</v>
      </c>
      <c r="Z189" s="18">
        <v>10703.75</v>
      </c>
      <c r="AA189" s="13" t="s">
        <v>22</v>
      </c>
      <c r="AB189" s="16">
        <v>8.1699850724350584E-2</v>
      </c>
      <c r="AC189" s="16">
        <v>3.5773771688588425E-2</v>
      </c>
      <c r="AD189" s="18">
        <v>37928.639999999999</v>
      </c>
      <c r="AE189" s="20">
        <f t="shared" si="2"/>
        <v>19.384604408555425</v>
      </c>
      <c r="AF189" s="13">
        <v>1.9881180314604041</v>
      </c>
      <c r="AG189" s="13">
        <f>(Table2[[#This Row],[Real Losses (million gallons/ year)]]*1000000)/Table2[[#This Row],[Number of Service Connections]]/365</f>
        <v>17.39648637709502</v>
      </c>
      <c r="AH189" s="13">
        <f>(Table2[[#This Row],[Real Losses (million gallons/ year)]]*1000000)/Table2[[#This Row],[Length of Mains (miles)]]/365</f>
        <v>1186.808828656759</v>
      </c>
      <c r="AI189" s="18">
        <v>4.2968890902911525</v>
      </c>
      <c r="AJ189" s="18">
        <v>3.0842743854084058</v>
      </c>
      <c r="AK189" s="18">
        <v>1.212614704882746</v>
      </c>
      <c r="AL189" s="13">
        <v>82.169100889526007</v>
      </c>
      <c r="AM189" s="13">
        <v>56.048956616475472</v>
      </c>
      <c r="AN189" s="13">
        <v>0.8764078899922253</v>
      </c>
      <c r="AO189" s="14" t="s">
        <v>23</v>
      </c>
      <c r="AP189" s="14" t="s">
        <v>33</v>
      </c>
      <c r="AQ189" s="14" t="s">
        <v>43</v>
      </c>
    </row>
    <row r="190" spans="1:44" x14ac:dyDescent="0.2">
      <c r="A190" s="13" t="s">
        <v>1351</v>
      </c>
      <c r="B190" s="13" t="s">
        <v>305</v>
      </c>
      <c r="C190" s="13" t="s">
        <v>956</v>
      </c>
      <c r="D190" s="13">
        <v>1035.604</v>
      </c>
      <c r="G190" s="13">
        <v>1018.2930186823994</v>
      </c>
      <c r="H190" s="13">
        <v>970.68417800000009</v>
      </c>
      <c r="J190" s="13">
        <v>5.6800000000000003E-2</v>
      </c>
      <c r="K190" s="13">
        <v>12.728662733529994</v>
      </c>
      <c r="L190" s="13">
        <v>983.46964073353001</v>
      </c>
      <c r="M190" s="13">
        <v>34.823377948869393</v>
      </c>
      <c r="N190" s="13">
        <v>7.4053777736608266</v>
      </c>
      <c r="O190" s="13">
        <v>27.418000175208565</v>
      </c>
      <c r="P190" s="13">
        <v>47.608840682399389</v>
      </c>
      <c r="Q190" s="13">
        <v>108.69447477777379</v>
      </c>
      <c r="R190" s="13">
        <v>7517</v>
      </c>
      <c r="S190" s="13">
        <v>62</v>
      </c>
      <c r="T190" s="18">
        <v>923379.15</v>
      </c>
      <c r="U190" s="18">
        <v>4.1900000000000004</v>
      </c>
      <c r="V190" s="18">
        <v>240.65</v>
      </c>
      <c r="W190" s="13">
        <v>45.227013702515272</v>
      </c>
      <c r="X190" s="13">
        <f>IFERROR(((W190*1000000)/Table2[[#This Row],[Number of Service Connections]])/365,"")</f>
        <v>16.483919992315236</v>
      </c>
      <c r="Y190" s="18">
        <v>31020.47</v>
      </c>
      <c r="Z190" s="18">
        <v>6598.12</v>
      </c>
      <c r="AA190" s="13" t="s">
        <v>22</v>
      </c>
      <c r="AB190" s="16">
        <v>4.6753576631608382E-2</v>
      </c>
      <c r="AC190" s="16">
        <v>4.4072252667965238E-2</v>
      </c>
      <c r="AD190" s="18">
        <v>37618.590000000004</v>
      </c>
      <c r="AE190" s="20">
        <f t="shared" si="2"/>
        <v>12.692099897353902</v>
      </c>
      <c r="AF190" s="13">
        <v>2.6990429997615726</v>
      </c>
      <c r="AG190" s="13">
        <f>(Table2[[#This Row],[Real Losses (million gallons/ year)]]*1000000)/Table2[[#This Row],[Number of Service Connections]]/365</f>
        <v>9.9930568975923304</v>
      </c>
      <c r="AH190" s="13">
        <f>(Table2[[#This Row],[Real Losses (million gallons/ year)]]*1000000)/Table2[[#This Row],[Length of Mains (miles)]]/365</f>
        <v>691.09132596463758</v>
      </c>
      <c r="AI190" s="18">
        <v>5.0044685379805776</v>
      </c>
      <c r="AJ190" s="18">
        <v>4.1267087934016233</v>
      </c>
      <c r="AK190" s="18">
        <v>0.87775974457895434</v>
      </c>
      <c r="AL190" s="13">
        <v>83.128087223089807</v>
      </c>
      <c r="AM190" s="13">
        <v>27.418000175208565</v>
      </c>
      <c r="AN190" s="13">
        <v>0.60623061154452762</v>
      </c>
      <c r="AO190" s="14" t="s">
        <v>23</v>
      </c>
      <c r="AP190" s="14" t="s">
        <v>33</v>
      </c>
      <c r="AQ190" s="14" t="s">
        <v>43</v>
      </c>
      <c r="AR190" s="13" t="s">
        <v>1382</v>
      </c>
    </row>
    <row r="191" spans="1:44" x14ac:dyDescent="0.2">
      <c r="A191" s="13" t="s">
        <v>1352</v>
      </c>
      <c r="B191" s="13" t="s">
        <v>306</v>
      </c>
      <c r="C191" s="13" t="s">
        <v>957</v>
      </c>
      <c r="D191" s="13">
        <v>4.17</v>
      </c>
      <c r="G191" s="13">
        <v>4.34375</v>
      </c>
      <c r="H191" s="13">
        <v>4.2467279999999992</v>
      </c>
      <c r="K191" s="13">
        <v>5.4296875000000001E-2</v>
      </c>
      <c r="L191" s="13">
        <v>4.3010248749999995</v>
      </c>
      <c r="M191" s="13">
        <v>4.2725125000000475E-2</v>
      </c>
      <c r="N191" s="13">
        <v>3.2119623571428078E-2</v>
      </c>
      <c r="O191" s="13">
        <v>1.0605501428572396E-2</v>
      </c>
      <c r="P191" s="13">
        <v>9.7022000000000469E-2</v>
      </c>
      <c r="Q191" s="13">
        <v>2.5142079906287775</v>
      </c>
      <c r="R191" s="13">
        <v>100</v>
      </c>
      <c r="S191" s="13">
        <v>60</v>
      </c>
      <c r="T191" s="18">
        <v>37944.050000000003</v>
      </c>
      <c r="U191" s="18">
        <v>4.99</v>
      </c>
      <c r="V191" s="18">
        <v>1876.41</v>
      </c>
      <c r="W191" s="13" t="s">
        <v>28</v>
      </c>
      <c r="X191" s="13" t="str">
        <f>IFERROR(((W191*1000000)/Table2[[#This Row],[Number of Service Connections]])/365,"")</f>
        <v/>
      </c>
      <c r="Y191" s="18">
        <v>160.34</v>
      </c>
      <c r="Z191" s="18">
        <v>19.899999999999999</v>
      </c>
      <c r="AA191" s="13" t="s">
        <v>22</v>
      </c>
      <c r="AB191" s="16">
        <v>2.2336000000000109E-2</v>
      </c>
      <c r="AC191" s="16">
        <v>7.4352187549879172E-3</v>
      </c>
      <c r="AD191" s="18">
        <v>180.24</v>
      </c>
      <c r="AE191" s="20">
        <f t="shared" si="2"/>
        <v>1.1705513698630265</v>
      </c>
      <c r="AF191" s="13">
        <v>0.87998968688844048</v>
      </c>
      <c r="AG191" s="13">
        <f>(Table2[[#This Row],[Real Losses (million gallons/ year)]]*1000000)/Table2[[#This Row],[Number of Service Connections]]/365</f>
        <v>0.29056168297458618</v>
      </c>
      <c r="AH191" s="13">
        <f>(Table2[[#This Row],[Real Losses (million gallons/ year)]]*1000000)/Table2[[#This Row],[Length of Mains (miles)]]/365</f>
        <v>11.556787825732735</v>
      </c>
      <c r="AI191" s="18">
        <v>1.8024</v>
      </c>
      <c r="AJ191" s="18">
        <v>1.6033999999999999</v>
      </c>
      <c r="AK191" s="18">
        <v>0.19900000000000001</v>
      </c>
      <c r="AL191" s="13">
        <v>82.075213675213661</v>
      </c>
      <c r="AM191" s="13">
        <v>1.0605501428572396E-2</v>
      </c>
      <c r="AO191" s="14" t="s">
        <v>23</v>
      </c>
      <c r="AP191" s="14" t="s">
        <v>33</v>
      </c>
      <c r="AQ191" s="14" t="s">
        <v>43</v>
      </c>
      <c r="AR191" s="13" t="s">
        <v>960</v>
      </c>
    </row>
    <row r="192" spans="1:44" x14ac:dyDescent="0.2">
      <c r="A192" s="13" t="s">
        <v>1353</v>
      </c>
      <c r="B192" s="13" t="s">
        <v>307</v>
      </c>
      <c r="C192" s="13" t="s">
        <v>958</v>
      </c>
      <c r="D192" s="13">
        <v>5794.7690000000002</v>
      </c>
      <c r="F192" s="13">
        <v>1238.2170000000001</v>
      </c>
      <c r="G192" s="13">
        <v>4583.1341782337558</v>
      </c>
      <c r="H192" s="13">
        <v>3278.2254019999996</v>
      </c>
      <c r="J192" s="13">
        <v>17.571888000000001</v>
      </c>
      <c r="K192" s="13">
        <v>57.289177227921954</v>
      </c>
      <c r="L192" s="13">
        <v>3353.0864672279213</v>
      </c>
      <c r="M192" s="13">
        <v>1230.0477110058346</v>
      </c>
      <c r="N192" s="13">
        <v>27.913542534544078</v>
      </c>
      <c r="O192" s="13">
        <v>1202.1341684712904</v>
      </c>
      <c r="P192" s="13">
        <v>1304.9087762337565</v>
      </c>
      <c r="Q192" s="13">
        <v>566.65</v>
      </c>
      <c r="R192" s="13">
        <v>40229</v>
      </c>
      <c r="S192" s="13">
        <v>77</v>
      </c>
      <c r="T192" s="18">
        <v>4505048.82</v>
      </c>
      <c r="U192" s="18">
        <v>3.99</v>
      </c>
      <c r="V192" s="18">
        <v>296.88</v>
      </c>
      <c r="W192" s="13">
        <v>295.903862016875</v>
      </c>
      <c r="X192" s="13">
        <f>IFERROR(((W192*1000000)/Table2[[#This Row],[Number of Service Connections]])/365,"")</f>
        <v>20.152017509135199</v>
      </c>
      <c r="Y192" s="18">
        <v>111269.41</v>
      </c>
      <c r="Z192" s="18">
        <v>356883.64</v>
      </c>
      <c r="AA192" s="13" t="s">
        <v>22</v>
      </c>
      <c r="AB192" s="16">
        <v>0.28471974100846442</v>
      </c>
      <c r="AC192" s="16">
        <v>0.10885063817706746</v>
      </c>
      <c r="AD192" s="18">
        <v>468153.05000000005</v>
      </c>
      <c r="AE192" s="20">
        <f t="shared" si="2"/>
        <v>83.770258489724043</v>
      </c>
      <c r="AF192" s="13">
        <v>1.9010032314686145</v>
      </c>
      <c r="AG192" s="13">
        <f>(Table2[[#This Row],[Real Losses (million gallons/ year)]]*1000000)/Table2[[#This Row],[Number of Service Connections]]/365</f>
        <v>81.869255258255421</v>
      </c>
      <c r="AH192" s="13">
        <f>(Table2[[#This Row],[Real Losses (million gallons/ year)]]*1000000)/Table2[[#This Row],[Length of Mains (miles)]]/365</f>
        <v>5812.2620132080774</v>
      </c>
      <c r="AI192" s="18">
        <v>11.637203261328892</v>
      </c>
      <c r="AJ192" s="18">
        <v>2.7659004698103358</v>
      </c>
      <c r="AK192" s="18">
        <v>8.8713027915185556</v>
      </c>
      <c r="AL192" s="13">
        <v>81.979429383262158</v>
      </c>
      <c r="AM192" s="13">
        <v>1202.1341684712904</v>
      </c>
      <c r="AN192" s="13">
        <v>4.062583571155737</v>
      </c>
      <c r="AO192" s="14" t="s">
        <v>23</v>
      </c>
      <c r="AP192" s="14" t="s">
        <v>33</v>
      </c>
      <c r="AQ192" s="14" t="s">
        <v>43</v>
      </c>
    </row>
    <row r="193" spans="1:44" x14ac:dyDescent="0.2">
      <c r="A193" s="13" t="s">
        <v>1354</v>
      </c>
      <c r="B193" s="13" t="s">
        <v>308</v>
      </c>
      <c r="C193" s="13" t="s">
        <v>959</v>
      </c>
      <c r="D193" s="13">
        <v>230.39500000000001</v>
      </c>
      <c r="G193" s="13">
        <v>187.77098614506926</v>
      </c>
      <c r="H193" s="13">
        <v>173.4951504</v>
      </c>
      <c r="K193" s="13">
        <v>2.3471373268133657</v>
      </c>
      <c r="L193" s="13">
        <v>175.84228772681337</v>
      </c>
      <c r="M193" s="13">
        <v>11.928698418255891</v>
      </c>
      <c r="N193" s="13">
        <v>1.3379902797085284</v>
      </c>
      <c r="O193" s="13">
        <v>10.590708138547363</v>
      </c>
      <c r="P193" s="13">
        <v>14.275835745069257</v>
      </c>
      <c r="Q193" s="13">
        <v>65.08</v>
      </c>
      <c r="R193" s="13">
        <v>3257</v>
      </c>
      <c r="S193" s="13">
        <v>70</v>
      </c>
      <c r="T193" s="18">
        <v>87850.66</v>
      </c>
      <c r="U193" s="18">
        <v>4.57</v>
      </c>
      <c r="V193" s="18">
        <v>219.92</v>
      </c>
      <c r="W193" s="13">
        <v>24.433294105340909</v>
      </c>
      <c r="X193" s="13">
        <f>IFERROR(((W193*1000000)/Table2[[#This Row],[Number of Service Connections]])/365,"")</f>
        <v>20.552819095933234</v>
      </c>
      <c r="Y193" s="18">
        <v>6117.1</v>
      </c>
      <c r="Z193" s="18">
        <v>2329.15</v>
      </c>
      <c r="AA193" s="13" t="s">
        <v>22</v>
      </c>
      <c r="AB193" s="16">
        <v>7.6027910584865036E-2</v>
      </c>
      <c r="AC193" s="16">
        <v>0.10201904968993965</v>
      </c>
      <c r="AD193" s="18">
        <v>8446.25</v>
      </c>
      <c r="AE193" s="20">
        <f t="shared" si="2"/>
        <v>10.034192671006508</v>
      </c>
      <c r="AF193" s="13">
        <v>1.1254918003444876</v>
      </c>
      <c r="AG193" s="13">
        <f>(Table2[[#This Row],[Real Losses (million gallons/ year)]]*1000000)/Table2[[#This Row],[Number of Service Connections]]/365</f>
        <v>8.9087008706620203</v>
      </c>
      <c r="AH193" s="13">
        <f>(Table2[[#This Row],[Real Losses (million gallons/ year)]]*1000000)/Table2[[#This Row],[Length of Mains (miles)]]/365</f>
        <v>445.84570890820834</v>
      </c>
      <c r="AI193" s="18">
        <v>2.5932606693276021</v>
      </c>
      <c r="AJ193" s="18">
        <v>1.8781393920786</v>
      </c>
      <c r="AK193" s="18">
        <v>0.7151212772490021</v>
      </c>
      <c r="AL193" s="13">
        <v>81.049415919587048</v>
      </c>
      <c r="AM193" s="13">
        <v>10.590708138547363</v>
      </c>
      <c r="AN193" s="13">
        <v>0.43345396215864013</v>
      </c>
      <c r="AO193" s="14" t="s">
        <v>33</v>
      </c>
      <c r="AP193" s="14" t="s">
        <v>43</v>
      </c>
      <c r="AQ193" s="14" t="s">
        <v>23</v>
      </c>
      <c r="AR193" s="13" t="s">
        <v>1383</v>
      </c>
    </row>
    <row r="194" spans="1:44" x14ac:dyDescent="0.2">
      <c r="A194" s="13" t="s">
        <v>1355</v>
      </c>
      <c r="B194" s="13" t="s">
        <v>309</v>
      </c>
      <c r="C194" s="13" t="s">
        <v>961</v>
      </c>
      <c r="D194" s="13">
        <v>21.29</v>
      </c>
      <c r="G194" s="13">
        <v>21.396984924623116</v>
      </c>
      <c r="H194" s="13">
        <v>17.987023799999999</v>
      </c>
      <c r="J194" s="13">
        <v>0.1714</v>
      </c>
      <c r="K194" s="13">
        <v>0.26746231155778893</v>
      </c>
      <c r="L194" s="13">
        <v>18.425886111557787</v>
      </c>
      <c r="M194" s="13">
        <v>2.9710988130653284</v>
      </c>
      <c r="N194" s="13">
        <v>0.14396985589677028</v>
      </c>
      <c r="O194" s="13">
        <v>2.8271289571685583</v>
      </c>
      <c r="P194" s="13">
        <v>3.4099611246231176</v>
      </c>
      <c r="Q194" s="13">
        <v>7.8035256946479246</v>
      </c>
      <c r="R194" s="13">
        <v>464</v>
      </c>
      <c r="S194" s="13">
        <v>45</v>
      </c>
      <c r="T194" s="18">
        <v>127387.69</v>
      </c>
      <c r="U194" s="18">
        <v>6.67</v>
      </c>
      <c r="V194" s="18">
        <v>221.42</v>
      </c>
      <c r="W194" s="13" t="s">
        <v>28</v>
      </c>
      <c r="X194" s="13" t="str">
        <f>IFERROR(((W194*1000000)/Table2[[#This Row],[Number of Service Connections]])/365,"")</f>
        <v/>
      </c>
      <c r="Y194" s="18">
        <v>960.97</v>
      </c>
      <c r="Z194" s="18">
        <v>625.98</v>
      </c>
      <c r="AA194" s="13" t="s">
        <v>22</v>
      </c>
      <c r="AB194" s="16">
        <v>0.15936643114138102</v>
      </c>
      <c r="AC194" s="16">
        <v>1.3220489299925196E-2</v>
      </c>
      <c r="AD194" s="18">
        <v>1586.95</v>
      </c>
      <c r="AE194" s="20">
        <f t="shared" ref="AE194:AE257" si="3">AF194+AG194</f>
        <v>17.543096439922817</v>
      </c>
      <c r="AF194" s="13">
        <v>0.85008181327804844</v>
      </c>
      <c r="AG194" s="13">
        <f>(Table2[[#This Row],[Real Losses (million gallons/ year)]]*1000000)/Table2[[#This Row],[Number of Service Connections]]/365</f>
        <v>16.693014626644768</v>
      </c>
      <c r="AH194" s="13">
        <f>(Table2[[#This Row],[Real Losses (million gallons/ year)]]*1000000)/Table2[[#This Row],[Length of Mains (miles)]]/365</f>
        <v>992.57170282344191</v>
      </c>
      <c r="AI194" s="18">
        <v>3.4201508620689656</v>
      </c>
      <c r="AJ194" s="18">
        <v>2.0710560344827584</v>
      </c>
      <c r="AK194" s="18">
        <v>1.3490948275862069</v>
      </c>
      <c r="AL194" s="13">
        <v>83.210272168568906</v>
      </c>
      <c r="AM194" s="13">
        <v>2.8271289571685583</v>
      </c>
      <c r="AO194" s="14" t="s">
        <v>23</v>
      </c>
      <c r="AP194" s="14" t="s">
        <v>33</v>
      </c>
      <c r="AQ194" s="14" t="s">
        <v>43</v>
      </c>
    </row>
    <row r="195" spans="1:44" x14ac:dyDescent="0.2">
      <c r="A195" s="13" t="s">
        <v>1356</v>
      </c>
      <c r="B195" s="13" t="s">
        <v>310</v>
      </c>
      <c r="C195" s="13" t="s">
        <v>962</v>
      </c>
      <c r="D195" s="13">
        <v>2932.0309999999999</v>
      </c>
      <c r="E195" s="13">
        <v>0</v>
      </c>
      <c r="F195" s="13">
        <v>41.027999999999999</v>
      </c>
      <c r="G195" s="13">
        <v>2831.5406464250736</v>
      </c>
      <c r="H195" s="13">
        <v>2282.2805100000005</v>
      </c>
      <c r="J195" s="13">
        <v>59.839779999999998</v>
      </c>
      <c r="K195" s="13">
        <v>35.394258080313421</v>
      </c>
      <c r="L195" s="13">
        <v>2377.5145480803139</v>
      </c>
      <c r="M195" s="13">
        <v>454.0260983447597</v>
      </c>
      <c r="N195" s="13">
        <v>18.654528555223081</v>
      </c>
      <c r="O195" s="13">
        <v>435.37156978953664</v>
      </c>
      <c r="P195" s="13">
        <v>549.26013642507314</v>
      </c>
      <c r="Q195" s="13">
        <v>523.46</v>
      </c>
      <c r="R195" s="13">
        <v>31423</v>
      </c>
      <c r="S195" s="13">
        <v>61</v>
      </c>
      <c r="T195" s="18">
        <v>2917171.69</v>
      </c>
      <c r="U195" s="18">
        <v>4.38</v>
      </c>
      <c r="V195" s="18">
        <v>188.87</v>
      </c>
      <c r="W195" s="13">
        <v>192.84255712757951</v>
      </c>
      <c r="X195" s="13">
        <f>IFERROR(((W195*1000000)/Table2[[#This Row],[Number of Service Connections]])/365,"")</f>
        <v>16.813664288968994</v>
      </c>
      <c r="Y195" s="18">
        <v>81758.649999999994</v>
      </c>
      <c r="Z195" s="18">
        <v>82227.570000000007</v>
      </c>
      <c r="AA195" s="13" t="s">
        <v>22</v>
      </c>
      <c r="AB195" s="16">
        <v>0.19397925193782214</v>
      </c>
      <c r="AC195" s="16">
        <v>6.2379886987847528E-2</v>
      </c>
      <c r="AD195" s="18">
        <v>163986.22</v>
      </c>
      <c r="AE195" s="20">
        <f t="shared" si="3"/>
        <v>39.585880366380238</v>
      </c>
      <c r="AF195" s="13">
        <v>1.6264614267119653</v>
      </c>
      <c r="AG195" s="13">
        <f>(Table2[[#This Row],[Real Losses (million gallons/ year)]]*1000000)/Table2[[#This Row],[Number of Service Connections]]/365</f>
        <v>37.959418939668275</v>
      </c>
      <c r="AH195" s="13">
        <f>(Table2[[#This Row],[Real Losses (million gallons/ year)]]*1000000)/Table2[[#This Row],[Length of Mains (miles)]]/365</f>
        <v>2278.6818884751387</v>
      </c>
      <c r="AI195" s="18">
        <v>5.2186684912325365</v>
      </c>
      <c r="AJ195" s="18">
        <v>2.6018728320020368</v>
      </c>
      <c r="AK195" s="18">
        <v>2.6167956592305002</v>
      </c>
      <c r="AL195" s="13">
        <v>83.006508915150107</v>
      </c>
      <c r="AM195" s="13">
        <v>435.37156978953664</v>
      </c>
      <c r="AN195" s="13">
        <v>2.2576529593595174</v>
      </c>
      <c r="AO195" s="14" t="s">
        <v>23</v>
      </c>
      <c r="AP195" s="14" t="s">
        <v>33</v>
      </c>
      <c r="AQ195" s="14" t="s">
        <v>43</v>
      </c>
    </row>
    <row r="196" spans="1:44" x14ac:dyDescent="0.2">
      <c r="A196" s="13" t="s">
        <v>1357</v>
      </c>
      <c r="B196" s="13" t="s">
        <v>311</v>
      </c>
      <c r="C196" s="13" t="s">
        <v>963</v>
      </c>
      <c r="D196" s="13">
        <v>686.29499999999996</v>
      </c>
      <c r="G196" s="13">
        <v>683.2205077152812</v>
      </c>
      <c r="H196" s="13">
        <v>554.23567899999989</v>
      </c>
      <c r="J196" s="13">
        <v>0.44708399999999998</v>
      </c>
      <c r="K196" s="13">
        <v>8.5402563464410157</v>
      </c>
      <c r="L196" s="13">
        <v>563.22301934644088</v>
      </c>
      <c r="M196" s="13">
        <v>119.99748836884032</v>
      </c>
      <c r="N196" s="13">
        <v>4.4838228301966874</v>
      </c>
      <c r="O196" s="13">
        <v>115.51366553864364</v>
      </c>
      <c r="P196" s="13">
        <v>128.98482871528134</v>
      </c>
      <c r="Q196" s="13">
        <v>79.605471077353059</v>
      </c>
      <c r="R196" s="13">
        <v>5265</v>
      </c>
      <c r="S196" s="13">
        <v>60</v>
      </c>
      <c r="T196" s="18">
        <v>619508.03</v>
      </c>
      <c r="U196" s="18">
        <v>4.18</v>
      </c>
      <c r="V196" s="18">
        <v>184.61</v>
      </c>
      <c r="W196" s="13">
        <v>30.82168612481917</v>
      </c>
      <c r="X196" s="13">
        <f>IFERROR(((W196*1000000)/Table2[[#This Row],[Number of Service Connections]])/365,"")</f>
        <v>16.038551886882448</v>
      </c>
      <c r="Y196" s="18">
        <v>18724.259999999998</v>
      </c>
      <c r="Z196" s="18">
        <v>21324.6</v>
      </c>
      <c r="AA196" s="13" t="s">
        <v>22</v>
      </c>
      <c r="AB196" s="16">
        <v>0.18878945707676745</v>
      </c>
      <c r="AC196" s="16">
        <v>6.7324366788237999E-2</v>
      </c>
      <c r="AD196" s="18">
        <v>40048.86</v>
      </c>
      <c r="AE196" s="20">
        <f t="shared" si="3"/>
        <v>62.442591093335587</v>
      </c>
      <c r="AF196" s="13">
        <v>2.3332281310784255</v>
      </c>
      <c r="AG196" s="13">
        <f>(Table2[[#This Row],[Real Losses (million gallons/ year)]]*1000000)/Table2[[#This Row],[Number of Service Connections]]/365</f>
        <v>60.109362962257158</v>
      </c>
      <c r="AH196" s="13">
        <f>(Table2[[#This Row],[Real Losses (million gallons/ year)]]*1000000)/Table2[[#This Row],[Length of Mains (miles)]]/365</f>
        <v>3975.5533346290076</v>
      </c>
      <c r="AI196" s="18">
        <v>7.6066210826210829</v>
      </c>
      <c r="AJ196" s="18">
        <v>3.5563646723646722</v>
      </c>
      <c r="AK196" s="18">
        <v>4.0502564102564103</v>
      </c>
      <c r="AL196" s="13">
        <v>83.213739154198265</v>
      </c>
      <c r="AM196" s="13">
        <v>115.51366553864364</v>
      </c>
      <c r="AN196" s="13">
        <v>3.7478048757892655</v>
      </c>
      <c r="AO196" s="14" t="s">
        <v>23</v>
      </c>
      <c r="AP196" s="14" t="s">
        <v>33</v>
      </c>
      <c r="AQ196" s="14" t="s">
        <v>43</v>
      </c>
    </row>
    <row r="197" spans="1:44" x14ac:dyDescent="0.2">
      <c r="A197" s="13" t="s">
        <v>1358</v>
      </c>
      <c r="B197" s="13" t="s">
        <v>312</v>
      </c>
      <c r="C197" s="13" t="s">
        <v>964</v>
      </c>
      <c r="D197" s="13">
        <v>1012.256</v>
      </c>
      <c r="G197" s="13">
        <v>1021.4490413723512</v>
      </c>
      <c r="H197" s="13">
        <v>980.28584000000012</v>
      </c>
      <c r="J197" s="13">
        <v>1.0999999999999999E-2</v>
      </c>
      <c r="K197" s="13">
        <v>12.768113017154391</v>
      </c>
      <c r="L197" s="13">
        <v>993.06495301715449</v>
      </c>
      <c r="M197" s="13">
        <v>28.384088355196695</v>
      </c>
      <c r="N197" s="13">
        <v>7.4612215142077778</v>
      </c>
      <c r="O197" s="13">
        <v>20.922866840988917</v>
      </c>
      <c r="P197" s="13">
        <v>41.163201372351082</v>
      </c>
      <c r="Q197" s="13">
        <v>94.739317075819045</v>
      </c>
      <c r="R197" s="13">
        <v>6016</v>
      </c>
      <c r="S197" s="13">
        <v>59</v>
      </c>
      <c r="T197" s="18">
        <v>783581.21</v>
      </c>
      <c r="U197" s="18">
        <v>4.12</v>
      </c>
      <c r="V197" s="18">
        <v>215.32</v>
      </c>
      <c r="W197" s="13">
        <v>35.071385646271295</v>
      </c>
      <c r="X197" s="13">
        <f>IFERROR(((W197*1000000)/Table2[[#This Row],[Number of Service Connections]])/365,"")</f>
        <v>15.971740038559865</v>
      </c>
      <c r="Y197" s="18">
        <v>30736.12</v>
      </c>
      <c r="Z197" s="18">
        <v>4505.1499999999996</v>
      </c>
      <c r="AA197" s="13" t="s">
        <v>22</v>
      </c>
      <c r="AB197" s="16">
        <v>4.0298830098314975E-2</v>
      </c>
      <c r="AC197" s="16">
        <v>4.8486218467044526E-2</v>
      </c>
      <c r="AD197" s="18">
        <v>35241.269999999997</v>
      </c>
      <c r="AE197" s="20">
        <f t="shared" si="3"/>
        <v>12.926300802971387</v>
      </c>
      <c r="AF197" s="13">
        <v>3.3978894246428597</v>
      </c>
      <c r="AG197" s="13">
        <f>(Table2[[#This Row],[Real Losses (million gallons/ year)]]*1000000)/Table2[[#This Row],[Number of Service Connections]]/365</f>
        <v>9.5284113783285278</v>
      </c>
      <c r="AH197" s="13">
        <f>(Table2[[#This Row],[Real Losses (million gallons/ year)]]*1000000)/Table2[[#This Row],[Length of Mains (miles)]]/365</f>
        <v>605.05948978025026</v>
      </c>
      <c r="AI197" s="18">
        <v>5.8579238696808513</v>
      </c>
      <c r="AJ197" s="18">
        <v>5.1090625000000003</v>
      </c>
      <c r="AK197" s="18">
        <v>0.74886136968085104</v>
      </c>
      <c r="AL197" s="13">
        <v>83.182659981733025</v>
      </c>
      <c r="AM197" s="13">
        <v>20.922866840988917</v>
      </c>
      <c r="AN197" s="13">
        <v>0.59657941810500958</v>
      </c>
      <c r="AO197" s="14" t="s">
        <v>23</v>
      </c>
      <c r="AP197" s="14" t="s">
        <v>33</v>
      </c>
      <c r="AQ197" s="14" t="s">
        <v>43</v>
      </c>
    </row>
    <row r="198" spans="1:44" x14ac:dyDescent="0.2">
      <c r="A198" s="13" t="s">
        <v>1359</v>
      </c>
      <c r="B198" s="13" t="s">
        <v>313</v>
      </c>
      <c r="C198" s="13" t="s">
        <v>965</v>
      </c>
      <c r="D198" s="13">
        <v>16.577999999999999</v>
      </c>
      <c r="G198" s="13">
        <v>16.661306532663318</v>
      </c>
      <c r="H198" s="13">
        <v>11.828123</v>
      </c>
      <c r="K198" s="13">
        <v>0.20826633165829148</v>
      </c>
      <c r="L198" s="13">
        <v>12.036389331658292</v>
      </c>
      <c r="M198" s="13">
        <v>4.6249172010050259</v>
      </c>
      <c r="N198" s="13">
        <v>0.1008679923780232</v>
      </c>
      <c r="O198" s="13">
        <v>4.5240492086270025</v>
      </c>
      <c r="P198" s="13">
        <v>4.833183532663317</v>
      </c>
      <c r="Q198" s="13">
        <v>7.4959322513538007</v>
      </c>
      <c r="R198" s="13">
        <v>249</v>
      </c>
      <c r="S198" s="13">
        <v>64</v>
      </c>
      <c r="T198" s="18">
        <v>23176.560000000001</v>
      </c>
      <c r="U198" s="18">
        <v>4.99</v>
      </c>
      <c r="V198" s="18">
        <v>690.75</v>
      </c>
      <c r="W198" s="13" t="s">
        <v>28</v>
      </c>
      <c r="X198" s="13" t="str">
        <f>IFERROR(((W198*1000000)/Table2[[#This Row],[Number of Service Connections]])/365,"")</f>
        <v/>
      </c>
      <c r="Y198" s="18">
        <v>503.07</v>
      </c>
      <c r="Z198" s="18">
        <v>3124.99</v>
      </c>
      <c r="AA198" s="13" t="s">
        <v>22</v>
      </c>
      <c r="AB198" s="16">
        <v>0.29008430540475327</v>
      </c>
      <c r="AC198" s="16">
        <v>0.16274719269591348</v>
      </c>
      <c r="AD198" s="18">
        <v>3628.06</v>
      </c>
      <c r="AE198" s="20">
        <f t="shared" si="3"/>
        <v>50.887574418276124</v>
      </c>
      <c r="AF198" s="13">
        <v>1.1098420242946934</v>
      </c>
      <c r="AG198" s="13">
        <f>(Table2[[#This Row],[Real Losses (million gallons/ year)]]*1000000)/Table2[[#This Row],[Number of Service Connections]]/365</f>
        <v>49.777732393981431</v>
      </c>
      <c r="AH198" s="13">
        <f>(Table2[[#This Row],[Real Losses (million gallons/ year)]]*1000000)/Table2[[#This Row],[Length of Mains (miles)]]/365</f>
        <v>1653.5175279716332</v>
      </c>
      <c r="AI198" s="18">
        <v>14.570522088353414</v>
      </c>
      <c r="AJ198" s="18">
        <v>2.0203614457831325</v>
      </c>
      <c r="AK198" s="18">
        <v>12.550160642570281</v>
      </c>
      <c r="AL198" s="13">
        <v>82.309618573797664</v>
      </c>
      <c r="AM198" s="13">
        <v>4.5240492086270025</v>
      </c>
      <c r="AO198" s="14" t="s">
        <v>23</v>
      </c>
      <c r="AP198" s="14" t="s">
        <v>33</v>
      </c>
      <c r="AQ198" s="14" t="s">
        <v>43</v>
      </c>
    </row>
    <row r="199" spans="1:44" x14ac:dyDescent="0.2">
      <c r="A199" s="13" t="s">
        <v>1360</v>
      </c>
      <c r="B199" s="13" t="s">
        <v>314</v>
      </c>
      <c r="C199" s="13" t="s">
        <v>966</v>
      </c>
      <c r="D199" s="13">
        <v>1435.722</v>
      </c>
      <c r="G199" s="13">
        <v>1422.4928168037252</v>
      </c>
      <c r="H199" s="13">
        <v>1298.784251</v>
      </c>
      <c r="J199" s="13">
        <v>1.4E-2</v>
      </c>
      <c r="K199" s="13">
        <v>17.781160210046565</v>
      </c>
      <c r="L199" s="13">
        <v>1316.5794112100466</v>
      </c>
      <c r="M199" s="13">
        <v>105.91340559367859</v>
      </c>
      <c r="N199" s="13">
        <v>10.058326130662122</v>
      </c>
      <c r="O199" s="13">
        <v>95.855079463016466</v>
      </c>
      <c r="P199" s="13">
        <v>123.70856580372515</v>
      </c>
      <c r="Q199" s="13">
        <v>187.61</v>
      </c>
      <c r="R199" s="13">
        <v>14508</v>
      </c>
      <c r="S199" s="13">
        <v>67</v>
      </c>
      <c r="T199" s="18">
        <v>1172451.6000000001</v>
      </c>
      <c r="U199" s="18">
        <v>4.54</v>
      </c>
      <c r="V199" s="18">
        <v>290.67</v>
      </c>
      <c r="W199" s="13">
        <v>90.639253005727255</v>
      </c>
      <c r="X199" s="13">
        <f>IFERROR(((W199*1000000)/Table2[[#This Row],[Number of Service Connections]])/365,"")</f>
        <v>17.116537121838732</v>
      </c>
      <c r="Y199" s="18">
        <v>45628.160000000003</v>
      </c>
      <c r="Z199" s="18">
        <v>27862.41</v>
      </c>
      <c r="AA199" s="13" t="s">
        <v>22</v>
      </c>
      <c r="AB199" s="16">
        <v>8.6966039014307647E-2</v>
      </c>
      <c r="AC199" s="16">
        <v>6.7092856249456434E-2</v>
      </c>
      <c r="AD199" s="18">
        <v>73490.570000000007</v>
      </c>
      <c r="AE199" s="20">
        <f t="shared" si="3"/>
        <v>20.000945268492128</v>
      </c>
      <c r="AF199" s="13">
        <v>1.8994387849617449</v>
      </c>
      <c r="AG199" s="13">
        <f>(Table2[[#This Row],[Real Losses (million gallons/ year)]]*1000000)/Table2[[#This Row],[Number of Service Connections]]/365</f>
        <v>18.101506483530382</v>
      </c>
      <c r="AH199" s="13">
        <f>(Table2[[#This Row],[Real Losses (million gallons/ year)]]*1000000)/Table2[[#This Row],[Length of Mains (miles)]]/365</f>
        <v>1399.8009491128339</v>
      </c>
      <c r="AI199" s="18">
        <v>5.0655204025365315</v>
      </c>
      <c r="AJ199" s="18">
        <v>3.1450344637441412</v>
      </c>
      <c r="AK199" s="18">
        <v>1.9204859387923905</v>
      </c>
      <c r="AL199" s="13">
        <v>83.180597890597824</v>
      </c>
      <c r="AM199" s="13">
        <v>95.855079463016466</v>
      </c>
      <c r="AN199" s="13">
        <v>1.0575448967674042</v>
      </c>
      <c r="AO199" s="14" t="s">
        <v>23</v>
      </c>
      <c r="AP199" s="14" t="s">
        <v>33</v>
      </c>
      <c r="AQ199" s="14" t="s">
        <v>43</v>
      </c>
    </row>
    <row r="200" spans="1:44" x14ac:dyDescent="0.2">
      <c r="A200" s="13" t="s">
        <v>1361</v>
      </c>
      <c r="B200" s="13" t="s">
        <v>315</v>
      </c>
      <c r="C200" s="13" t="s">
        <v>967</v>
      </c>
      <c r="D200" s="13">
        <v>189.17599999999999</v>
      </c>
      <c r="E200" s="13">
        <v>0</v>
      </c>
      <c r="F200" s="13">
        <v>0</v>
      </c>
      <c r="G200" s="13">
        <v>190.03114013058763</v>
      </c>
      <c r="H200" s="13">
        <v>161.84526300000002</v>
      </c>
      <c r="K200" s="13">
        <v>2.3753892516323454</v>
      </c>
      <c r="L200" s="13">
        <v>164.22065225163237</v>
      </c>
      <c r="M200" s="13">
        <v>25.810487878955257</v>
      </c>
      <c r="N200" s="13">
        <v>1.2853182333903734</v>
      </c>
      <c r="O200" s="13">
        <v>24.525169645564883</v>
      </c>
      <c r="P200" s="13">
        <v>28.185877130587603</v>
      </c>
      <c r="Q200" s="13">
        <v>31.910612318371196</v>
      </c>
      <c r="R200" s="13">
        <v>2450</v>
      </c>
      <c r="S200" s="13">
        <v>55</v>
      </c>
      <c r="T200" s="18">
        <v>216569.18</v>
      </c>
      <c r="U200" s="18">
        <v>3.68</v>
      </c>
      <c r="V200" s="18">
        <v>359.9</v>
      </c>
      <c r="W200" s="13">
        <v>12.240504108795944</v>
      </c>
      <c r="X200" s="13">
        <f>IFERROR(((W200*1000000)/Table2[[#This Row],[Number of Service Connections]])/365,"")</f>
        <v>13.688011304216879</v>
      </c>
      <c r="Y200" s="18">
        <v>4731.12</v>
      </c>
      <c r="Z200" s="18">
        <v>8826.69</v>
      </c>
      <c r="AA200" s="13" t="s">
        <v>22</v>
      </c>
      <c r="AB200" s="16">
        <v>0.14832241237524824</v>
      </c>
      <c r="AC200" s="16">
        <v>6.6550197942349482E-2</v>
      </c>
      <c r="AD200" s="18">
        <v>13557.810000000001</v>
      </c>
      <c r="AE200" s="20">
        <f t="shared" si="3"/>
        <v>28.862720580324584</v>
      </c>
      <c r="AF200" s="13">
        <v>1.4373142112277029</v>
      </c>
      <c r="AG200" s="13">
        <f>(Table2[[#This Row],[Real Losses (million gallons/ year)]]*1000000)/Table2[[#This Row],[Number of Service Connections]]/365</f>
        <v>27.42540636909688</v>
      </c>
      <c r="AH200" s="13">
        <f>(Table2[[#This Row],[Real Losses (million gallons/ year)]]*1000000)/Table2[[#This Row],[Length of Mains (miles)]]/365</f>
        <v>2105.6394949088531</v>
      </c>
      <c r="AI200" s="18">
        <v>5.5338000000000003</v>
      </c>
      <c r="AJ200" s="18">
        <v>1.931069387755102</v>
      </c>
      <c r="AK200" s="18">
        <v>3.6027306122448981</v>
      </c>
      <c r="AL200" s="13">
        <v>82.313085559427009</v>
      </c>
      <c r="AM200" s="13">
        <v>24.525169645564883</v>
      </c>
      <c r="AN200" s="13">
        <v>2.0036078112127149</v>
      </c>
      <c r="AO200" s="14" t="s">
        <v>23</v>
      </c>
      <c r="AP200" s="14" t="s">
        <v>33</v>
      </c>
      <c r="AQ200" s="14" t="s">
        <v>43</v>
      </c>
    </row>
    <row r="201" spans="1:44" x14ac:dyDescent="0.2">
      <c r="A201" s="13" t="s">
        <v>316</v>
      </c>
      <c r="B201" s="13" t="s">
        <v>97</v>
      </c>
      <c r="C201" s="13" t="s">
        <v>968</v>
      </c>
      <c r="D201" s="13">
        <v>173.244</v>
      </c>
      <c r="E201" s="13">
        <v>0</v>
      </c>
      <c r="F201" s="13">
        <v>0</v>
      </c>
      <c r="G201" s="13">
        <v>173.244</v>
      </c>
      <c r="H201" s="13">
        <v>153.3802</v>
      </c>
      <c r="I201" s="13">
        <v>0</v>
      </c>
      <c r="J201" s="13">
        <v>0</v>
      </c>
      <c r="K201" s="13">
        <v>2.1655500000000001</v>
      </c>
      <c r="L201" s="13">
        <v>155.54575</v>
      </c>
      <c r="M201" s="13">
        <v>17.698250000000002</v>
      </c>
      <c r="N201" s="13">
        <v>3.1522995862944101</v>
      </c>
      <c r="O201" s="13">
        <v>14.545950413705592</v>
      </c>
      <c r="P201" s="13">
        <v>19.863800000000001</v>
      </c>
      <c r="Q201" s="13">
        <v>2.5</v>
      </c>
      <c r="R201" s="13">
        <v>8</v>
      </c>
      <c r="S201" s="13">
        <v>70</v>
      </c>
      <c r="T201" s="18">
        <v>429596.19</v>
      </c>
      <c r="U201" s="18">
        <v>1.96</v>
      </c>
      <c r="V201" s="18">
        <v>155.22999999999999</v>
      </c>
      <c r="W201" s="13" t="s">
        <v>28</v>
      </c>
      <c r="X201" s="13" t="str">
        <f>IFERROR(((W201*1000000)/Table2[[#This Row],[Number of Service Connections]])/365,"")</f>
        <v/>
      </c>
      <c r="Y201" s="18">
        <v>6165.9</v>
      </c>
      <c r="Z201" s="18">
        <v>28451.88</v>
      </c>
      <c r="AA201" s="13" t="s">
        <v>32</v>
      </c>
      <c r="AB201" s="16">
        <v>0.11465793909168573</v>
      </c>
      <c r="AC201" s="16">
        <v>9.0442126127794578E-2</v>
      </c>
      <c r="AD201" s="18">
        <v>34617.78</v>
      </c>
      <c r="AE201" s="20">
        <f t="shared" si="3"/>
        <v>6061.0445205479455</v>
      </c>
      <c r="AF201" s="13">
        <v>1079.5546528405514</v>
      </c>
      <c r="AG201" s="13">
        <f>(Table2[[#This Row],[Real Losses (million gallons/ year)]]*1000000)/Table2[[#This Row],[Number of Service Connections]]/365</f>
        <v>4981.4898677073943</v>
      </c>
      <c r="AH201" s="13">
        <f>(Table2[[#This Row],[Real Losses (million gallons/ year)]]*1000000)/Table2[[#This Row],[Length of Mains (miles)]]/365</f>
        <v>15940.76757666366</v>
      </c>
      <c r="AI201" s="18">
        <v>4327.2224999999999</v>
      </c>
      <c r="AJ201" s="18">
        <v>770.73749999999995</v>
      </c>
      <c r="AK201" s="18">
        <v>3556.4850000000001</v>
      </c>
      <c r="AL201" s="13">
        <v>32.455555555555549</v>
      </c>
      <c r="AM201" s="13">
        <v>14.545950413705592</v>
      </c>
      <c r="AO201" s="14" t="s">
        <v>23</v>
      </c>
      <c r="AP201" s="14" t="s">
        <v>25</v>
      </c>
      <c r="AQ201" s="14" t="s">
        <v>24</v>
      </c>
      <c r="AR201" s="13" t="s">
        <v>971</v>
      </c>
    </row>
    <row r="202" spans="1:44" x14ac:dyDescent="0.2">
      <c r="A202" s="13" t="s">
        <v>317</v>
      </c>
      <c r="B202" s="13" t="s">
        <v>318</v>
      </c>
      <c r="C202" s="13" t="s">
        <v>969</v>
      </c>
      <c r="E202" s="13">
        <v>108.45099999999999</v>
      </c>
      <c r="G202" s="13">
        <v>108.45099999999999</v>
      </c>
      <c r="H202" s="13">
        <v>99.784000000000006</v>
      </c>
      <c r="I202" s="13">
        <v>1.4E-2</v>
      </c>
      <c r="K202" s="13">
        <v>1.3556375000000001</v>
      </c>
      <c r="L202" s="13">
        <v>101.1536375</v>
      </c>
      <c r="M202" s="13">
        <v>7.2973624999999913</v>
      </c>
      <c r="N202" s="13">
        <v>5.7723769736842128</v>
      </c>
      <c r="O202" s="13">
        <v>1.5249855263157786</v>
      </c>
      <c r="P202" s="13">
        <v>8.6529999999999916</v>
      </c>
      <c r="Q202" s="13">
        <v>144</v>
      </c>
      <c r="R202" s="13">
        <v>1689</v>
      </c>
      <c r="S202" s="13">
        <v>62</v>
      </c>
      <c r="T202" s="18">
        <v>743226</v>
      </c>
      <c r="U202" s="18">
        <v>9.42</v>
      </c>
      <c r="V202" s="18">
        <v>3490.33</v>
      </c>
      <c r="W202" s="13">
        <v>23.362985699999999</v>
      </c>
      <c r="X202" s="13">
        <f>IFERROR(((W202*1000000)/Table2[[#This Row],[Number of Service Connections]])/365,"")</f>
        <v>37.897087033747773</v>
      </c>
      <c r="Y202" s="18">
        <v>54375.79</v>
      </c>
      <c r="Z202" s="18">
        <v>5322.7</v>
      </c>
      <c r="AA202" s="13" t="s">
        <v>22</v>
      </c>
      <c r="AB202" s="16">
        <v>7.97871849959889E-2</v>
      </c>
      <c r="AC202" s="16">
        <v>8.6689803719926434E-2</v>
      </c>
      <c r="AD202" s="18">
        <v>59698.49</v>
      </c>
      <c r="AE202" s="20">
        <f t="shared" si="3"/>
        <v>11.837047941150217</v>
      </c>
      <c r="AF202" s="13">
        <v>9.3633697067799115</v>
      </c>
      <c r="AG202" s="13">
        <f>(Table2[[#This Row],[Real Losses (million gallons/ year)]]*1000000)/Table2[[#This Row],[Number of Service Connections]]/365</f>
        <v>2.4736782343703068</v>
      </c>
      <c r="AH202" s="13">
        <f>(Table2[[#This Row],[Real Losses (million gallons/ year)]]*1000000)/Table2[[#This Row],[Length of Mains (miles)]]/365</f>
        <v>29.014184290635054</v>
      </c>
      <c r="AI202" s="18">
        <v>35.34546477205447</v>
      </c>
      <c r="AJ202" s="18">
        <v>32.194073416222615</v>
      </c>
      <c r="AK202" s="18">
        <v>3.1513913558318531</v>
      </c>
      <c r="AL202" s="13">
        <v>47.843137254901961</v>
      </c>
      <c r="AM202" s="13">
        <v>1.5249855263157786</v>
      </c>
      <c r="AN202" s="13">
        <v>6.5273571875523531E-2</v>
      </c>
      <c r="AO202" s="14" t="s">
        <v>36</v>
      </c>
      <c r="AP202" s="14" t="s">
        <v>25</v>
      </c>
      <c r="AQ202" s="14" t="s">
        <v>24</v>
      </c>
    </row>
    <row r="203" spans="1:44" x14ac:dyDescent="0.2">
      <c r="A203" s="13" t="s">
        <v>319</v>
      </c>
      <c r="B203" s="13" t="s">
        <v>320</v>
      </c>
      <c r="C203" s="13" t="s">
        <v>970</v>
      </c>
      <c r="D203" s="13">
        <v>468.17599999999999</v>
      </c>
      <c r="E203" s="13">
        <v>22.15</v>
      </c>
      <c r="F203" s="13">
        <v>38.569000000000003</v>
      </c>
      <c r="G203" s="13">
        <v>476.3566917293233</v>
      </c>
      <c r="H203" s="13">
        <v>378.11</v>
      </c>
      <c r="I203" s="13">
        <v>0</v>
      </c>
      <c r="J203" s="13">
        <v>0</v>
      </c>
      <c r="K203" s="13">
        <v>5.9544586466165415</v>
      </c>
      <c r="L203" s="13">
        <v>384.06445864661657</v>
      </c>
      <c r="M203" s="13">
        <v>92.29223308270673</v>
      </c>
      <c r="N203" s="13">
        <v>9.8526973415682324</v>
      </c>
      <c r="O203" s="13">
        <v>82.439535741138499</v>
      </c>
      <c r="P203" s="13">
        <v>98.246691729323274</v>
      </c>
      <c r="Q203" s="13">
        <v>463.3</v>
      </c>
      <c r="R203" s="13">
        <v>5990</v>
      </c>
      <c r="S203" s="13">
        <v>90</v>
      </c>
      <c r="T203" s="18">
        <v>1137212</v>
      </c>
      <c r="U203" s="18">
        <v>9.26</v>
      </c>
      <c r="V203" s="18">
        <v>923.97</v>
      </c>
      <c r="W203" s="13">
        <v>111.85270605000001</v>
      </c>
      <c r="X203" s="13">
        <f>IFERROR(((W203*1000000)/Table2[[#This Row],[Number of Service Connections]])/365,"")</f>
        <v>51.159560934891488</v>
      </c>
      <c r="Y203" s="18">
        <v>91235.98</v>
      </c>
      <c r="Z203" s="18">
        <v>76171.66</v>
      </c>
      <c r="AA203" s="13" t="s">
        <v>22</v>
      </c>
      <c r="AB203" s="16">
        <v>0.20624606190091957</v>
      </c>
      <c r="AC203" s="16">
        <v>0.15204673919847475</v>
      </c>
      <c r="AD203" s="18">
        <v>167407.64000000001</v>
      </c>
      <c r="AE203" s="20">
        <f t="shared" si="3"/>
        <v>42.212927062321555</v>
      </c>
      <c r="AF203" s="13">
        <v>4.5064593233326011</v>
      </c>
      <c r="AG203" s="13">
        <f>(Table2[[#This Row],[Real Losses (million gallons/ year)]]*1000000)/Table2[[#This Row],[Number of Service Connections]]/365</f>
        <v>37.706467738988955</v>
      </c>
      <c r="AH203" s="13">
        <f>(Table2[[#This Row],[Real Losses (million gallons/ year)]]*1000000)/Table2[[#This Row],[Length of Mains (miles)]]/365</f>
        <v>487.50645749307972</v>
      </c>
      <c r="AI203" s="18">
        <v>27.947853088480802</v>
      </c>
      <c r="AJ203" s="18">
        <v>15.231382303839732</v>
      </c>
      <c r="AK203" s="18">
        <v>12.716470784641068</v>
      </c>
      <c r="AL203" s="13">
        <v>62.998076619180225</v>
      </c>
      <c r="AM203" s="13">
        <v>82.439535741138499</v>
      </c>
      <c r="AN203" s="13">
        <v>0.73703657830403013</v>
      </c>
      <c r="AO203" s="14" t="s">
        <v>23</v>
      </c>
      <c r="AP203" s="14" t="s">
        <v>25</v>
      </c>
      <c r="AQ203" s="14" t="s">
        <v>24</v>
      </c>
    </row>
    <row r="204" spans="1:44" ht="22.5" x14ac:dyDescent="0.2">
      <c r="A204" s="13" t="s">
        <v>742</v>
      </c>
      <c r="B204" s="13" t="s">
        <v>1290</v>
      </c>
      <c r="C204" s="13" t="s">
        <v>972</v>
      </c>
      <c r="D204" s="13">
        <v>22.076000000000001</v>
      </c>
      <c r="G204" s="13">
        <v>22.526530612244898</v>
      </c>
      <c r="H204" s="13">
        <v>18.544</v>
      </c>
      <c r="I204" s="13">
        <v>5.1999999999999998E-2</v>
      </c>
      <c r="K204" s="13">
        <v>0.28158163265306124</v>
      </c>
      <c r="L204" s="13">
        <v>18.877581632653062</v>
      </c>
      <c r="M204" s="13">
        <v>3.648948979591836</v>
      </c>
      <c r="N204" s="13">
        <v>0.14915251700680016</v>
      </c>
      <c r="O204" s="13">
        <v>3.499796462585036</v>
      </c>
      <c r="P204" s="13">
        <v>3.9305306122448971</v>
      </c>
      <c r="Q204" s="13">
        <v>11</v>
      </c>
      <c r="R204" s="13">
        <v>571</v>
      </c>
      <c r="S204" s="13">
        <v>50</v>
      </c>
      <c r="T204" s="18">
        <v>132334.39999999999</v>
      </c>
      <c r="U204" s="18">
        <v>8.6</v>
      </c>
      <c r="V204" s="18">
        <v>17792.46</v>
      </c>
      <c r="W204" s="13" t="s">
        <v>28</v>
      </c>
      <c r="X204" s="13" t="str">
        <f>IFERROR(((W204*1000000)/Table2[[#This Row],[Number of Service Connections]])/365,"")</f>
        <v/>
      </c>
      <c r="Y204" s="18">
        <v>1282.71</v>
      </c>
      <c r="Z204" s="18">
        <v>30098.25</v>
      </c>
      <c r="AA204" s="13" t="s">
        <v>32</v>
      </c>
      <c r="AB204" s="16">
        <v>0.17448450806305488</v>
      </c>
      <c r="AC204" s="16">
        <v>0.25543292798626904</v>
      </c>
      <c r="AD204" s="18">
        <v>31380.959999999999</v>
      </c>
      <c r="AE204" s="20">
        <f t="shared" si="3"/>
        <v>17.508091930004255</v>
      </c>
      <c r="AF204" s="13">
        <v>0.71565154622651994</v>
      </c>
      <c r="AG204" s="13">
        <f>(Table2[[#This Row],[Real Losses (million gallons/ year)]]*1000000)/Table2[[#This Row],[Number of Service Connections]]/365</f>
        <v>16.792440383777734</v>
      </c>
      <c r="AH204" s="13">
        <f>(Table2[[#This Row],[Real Losses (million gallons/ year)]]*1000000)/Table2[[#This Row],[Length of Mains (miles)]]/365</f>
        <v>871.68031446700775</v>
      </c>
      <c r="AI204" s="18">
        <v>54.957898423817866</v>
      </c>
      <c r="AJ204" s="18">
        <v>2.2464273204903678</v>
      </c>
      <c r="AK204" s="18">
        <v>52.711471103327497</v>
      </c>
      <c r="AL204" s="13">
        <v>41.029411764705891</v>
      </c>
      <c r="AM204" s="13">
        <v>3.499796462585036</v>
      </c>
      <c r="AO204" s="14" t="s">
        <v>23</v>
      </c>
      <c r="AP204" s="14" t="s">
        <v>37</v>
      </c>
      <c r="AQ204" s="14" t="s">
        <v>45</v>
      </c>
    </row>
    <row r="205" spans="1:44" x14ac:dyDescent="0.2">
      <c r="A205" s="13" t="s">
        <v>321</v>
      </c>
      <c r="B205" s="13" t="s">
        <v>322</v>
      </c>
      <c r="C205" s="13" t="s">
        <v>973</v>
      </c>
      <c r="D205" s="13">
        <v>194.77699999999999</v>
      </c>
      <c r="E205" s="13">
        <v>0</v>
      </c>
      <c r="F205" s="13">
        <v>26.324999999999999</v>
      </c>
      <c r="G205" s="13">
        <v>168.452</v>
      </c>
      <c r="H205" s="13">
        <v>89.941000000000003</v>
      </c>
      <c r="I205" s="13">
        <v>0</v>
      </c>
      <c r="J205" s="13">
        <v>2.93</v>
      </c>
      <c r="K205" s="13">
        <v>2.1056500000000002</v>
      </c>
      <c r="L205" s="13">
        <v>94.976650000000006</v>
      </c>
      <c r="M205" s="13">
        <v>73.475349999999992</v>
      </c>
      <c r="N205" s="13">
        <v>5.5339298684210521</v>
      </c>
      <c r="O205" s="13">
        <v>67.941420131578937</v>
      </c>
      <c r="P205" s="13">
        <v>78.510999999999996</v>
      </c>
      <c r="Q205" s="13">
        <v>73.900000000000006</v>
      </c>
      <c r="R205" s="13">
        <v>1453</v>
      </c>
      <c r="S205" s="13">
        <v>50</v>
      </c>
      <c r="T205" s="18">
        <v>779828</v>
      </c>
      <c r="U205" s="18">
        <v>10.38</v>
      </c>
      <c r="V205" s="18">
        <v>249.77</v>
      </c>
      <c r="W205" s="13">
        <v>11.273919250000001</v>
      </c>
      <c r="X205" s="13">
        <f>IFERROR(((W205*1000000)/Table2[[#This Row],[Number of Service Connections]])/365,"")</f>
        <v>21.257708189951824</v>
      </c>
      <c r="Y205" s="18">
        <v>57442.19</v>
      </c>
      <c r="Z205" s="18">
        <v>16969.73</v>
      </c>
      <c r="AA205" s="13" t="s">
        <v>22</v>
      </c>
      <c r="AB205" s="16">
        <v>0.46607342150879771</v>
      </c>
      <c r="AC205" s="16">
        <v>9.7033800839383816E-2</v>
      </c>
      <c r="AD205" s="18">
        <v>74411.92</v>
      </c>
      <c r="AE205" s="20">
        <f t="shared" si="3"/>
        <v>138.54255248941723</v>
      </c>
      <c r="AF205" s="13">
        <v>10.434584786169477</v>
      </c>
      <c r="AG205" s="13">
        <f>(Table2[[#This Row],[Real Losses (million gallons/ year)]]*1000000)/Table2[[#This Row],[Number of Service Connections]]/365</f>
        <v>128.10796770324777</v>
      </c>
      <c r="AH205" s="13">
        <f>(Table2[[#This Row],[Real Losses (million gallons/ year)]]*1000000)/Table2[[#This Row],[Length of Mains (miles)]]/365</f>
        <v>2518.8210699975507</v>
      </c>
      <c r="AI205" s="18">
        <v>51.212608396421196</v>
      </c>
      <c r="AJ205" s="18">
        <v>39.533509979353063</v>
      </c>
      <c r="AK205" s="18">
        <v>11.679098417068134</v>
      </c>
      <c r="AL205" s="13">
        <v>61.240143312437993</v>
      </c>
      <c r="AM205" s="13">
        <v>67.941420131578937</v>
      </c>
      <c r="AN205" s="13">
        <v>6.026424229673184</v>
      </c>
      <c r="AO205" s="14" t="s">
        <v>23</v>
      </c>
      <c r="AP205" s="14" t="s">
        <v>24</v>
      </c>
      <c r="AQ205" s="14" t="s">
        <v>55</v>
      </c>
    </row>
    <row r="206" spans="1:44" ht="22.5" x14ac:dyDescent="0.2">
      <c r="A206" s="13" t="s">
        <v>323</v>
      </c>
      <c r="B206" s="13" t="s">
        <v>324</v>
      </c>
      <c r="C206" s="13" t="s">
        <v>974</v>
      </c>
      <c r="D206" s="13">
        <v>573.49099999999999</v>
      </c>
      <c r="E206" s="13">
        <v>0</v>
      </c>
      <c r="F206" s="13">
        <v>26.291</v>
      </c>
      <c r="G206" s="13">
        <v>547.19999999999993</v>
      </c>
      <c r="H206" s="13">
        <v>392.11200000000002</v>
      </c>
      <c r="I206" s="13">
        <v>0</v>
      </c>
      <c r="J206" s="13">
        <v>82.147000000000006</v>
      </c>
      <c r="K206" s="13">
        <v>6.84</v>
      </c>
      <c r="L206" s="13">
        <v>481.09899999999999</v>
      </c>
      <c r="M206" s="13">
        <v>66.100999999999942</v>
      </c>
      <c r="N206" s="13">
        <v>27.309280000000012</v>
      </c>
      <c r="O206" s="13">
        <v>38.791719999999927</v>
      </c>
      <c r="P206" s="13">
        <v>155.08799999999994</v>
      </c>
      <c r="Q206" s="13">
        <v>138.5</v>
      </c>
      <c r="R206" s="13">
        <v>6370</v>
      </c>
      <c r="S206" s="13">
        <v>48</v>
      </c>
      <c r="T206" s="18">
        <v>3778172</v>
      </c>
      <c r="U206" s="18">
        <v>8.58</v>
      </c>
      <c r="V206" s="18">
        <v>574.83000000000004</v>
      </c>
      <c r="W206" s="13">
        <v>32.087199109090911</v>
      </c>
      <c r="X206" s="13">
        <f>IFERROR(((W206*1000000)/Table2[[#This Row],[Number of Service Connections]])/365,"")</f>
        <v>13.800649065220494</v>
      </c>
      <c r="Y206" s="18">
        <v>234313.62</v>
      </c>
      <c r="Z206" s="18">
        <v>22298.639999999999</v>
      </c>
      <c r="AA206" s="13" t="s">
        <v>22</v>
      </c>
      <c r="AB206" s="16">
        <v>0.28342105263157891</v>
      </c>
      <c r="AC206" s="16">
        <v>8.1458616499619413E-2</v>
      </c>
      <c r="AD206" s="18">
        <v>256612.26</v>
      </c>
      <c r="AE206" s="20">
        <f t="shared" si="3"/>
        <v>28.429926238145391</v>
      </c>
      <c r="AF206" s="13">
        <v>11.745674286574486</v>
      </c>
      <c r="AG206" s="13">
        <f>(Table2[[#This Row],[Real Losses (million gallons/ year)]]*1000000)/Table2[[#This Row],[Number of Service Connections]]/365</f>
        <v>16.684251951570904</v>
      </c>
      <c r="AH206" s="13">
        <f>(Table2[[#This Row],[Real Losses (million gallons/ year)]]*1000000)/Table2[[#This Row],[Length of Mains (miles)]]/365</f>
        <v>767.3551258592538</v>
      </c>
      <c r="AI206" s="18">
        <v>40.284499215070646</v>
      </c>
      <c r="AJ206" s="18">
        <v>36.783927786499213</v>
      </c>
      <c r="AK206" s="18">
        <v>3.5005714285714284</v>
      </c>
      <c r="AL206" s="13">
        <v>53.578431372549012</v>
      </c>
      <c r="AM206" s="13">
        <v>38.791719999999927</v>
      </c>
      <c r="AN206" s="13">
        <v>1.2089469033465592</v>
      </c>
      <c r="AO206" s="14" t="s">
        <v>23</v>
      </c>
      <c r="AP206" s="14" t="s">
        <v>40</v>
      </c>
      <c r="AQ206" s="14" t="s">
        <v>24</v>
      </c>
    </row>
    <row r="207" spans="1:44" x14ac:dyDescent="0.2">
      <c r="A207" s="13" t="s">
        <v>1414</v>
      </c>
      <c r="B207" s="13" t="s">
        <v>325</v>
      </c>
      <c r="C207" s="13" t="s">
        <v>975</v>
      </c>
      <c r="D207" s="13">
        <v>0</v>
      </c>
      <c r="E207" s="13">
        <v>56.423999999999999</v>
      </c>
      <c r="F207" s="13">
        <v>0</v>
      </c>
      <c r="G207" s="13">
        <v>56.423999999999999</v>
      </c>
      <c r="H207" s="13">
        <v>43.457000000000001</v>
      </c>
      <c r="I207" s="13">
        <v>0</v>
      </c>
      <c r="J207" s="13">
        <v>0</v>
      </c>
      <c r="K207" s="13">
        <v>0.70530000000000004</v>
      </c>
      <c r="L207" s="13">
        <v>44.162300000000002</v>
      </c>
      <c r="M207" s="13">
        <v>12.261699999999998</v>
      </c>
      <c r="N207" s="13">
        <v>2.5369130263157893</v>
      </c>
      <c r="O207" s="13">
        <v>9.7247869736842087</v>
      </c>
      <c r="P207" s="13">
        <v>12.966999999999997</v>
      </c>
      <c r="Q207" s="13">
        <v>35.799999999999997</v>
      </c>
      <c r="R207" s="13">
        <v>1950</v>
      </c>
      <c r="S207" s="13">
        <v>91</v>
      </c>
      <c r="T207" s="18">
        <v>765865.05</v>
      </c>
      <c r="U207" s="18">
        <v>13.91</v>
      </c>
      <c r="V207" s="18">
        <v>3806.42</v>
      </c>
      <c r="W207" s="13">
        <v>16.148402269999998</v>
      </c>
      <c r="X207" s="13">
        <f>IFERROR(((W207*1000000)/Table2[[#This Row],[Number of Service Connections]])/365,"")</f>
        <v>22.688306666666666</v>
      </c>
      <c r="Y207" s="18">
        <v>35288.46</v>
      </c>
      <c r="Z207" s="18">
        <v>37016.620000000003</v>
      </c>
      <c r="AA207" s="13" t="s">
        <v>22</v>
      </c>
      <c r="AB207" s="16">
        <v>0.22981355451580884</v>
      </c>
      <c r="AC207" s="16">
        <v>9.7915098560018732E-2</v>
      </c>
      <c r="AD207" s="18">
        <v>72305.08</v>
      </c>
      <c r="AE207" s="20">
        <f t="shared" si="3"/>
        <v>17.227537759044605</v>
      </c>
      <c r="AF207" s="13">
        <v>3.5643316140720605</v>
      </c>
      <c r="AG207" s="13">
        <f>(Table2[[#This Row],[Real Losses (million gallons/ year)]]*1000000)/Table2[[#This Row],[Number of Service Connections]]/365</f>
        <v>13.663206144972545</v>
      </c>
      <c r="AH207" s="13">
        <f>(Table2[[#This Row],[Real Losses (million gallons/ year)]]*1000000)/Table2[[#This Row],[Length of Mains (miles)]]/365</f>
        <v>744.22491571777834</v>
      </c>
      <c r="AI207" s="18">
        <v>37.079528205128206</v>
      </c>
      <c r="AJ207" s="18">
        <v>18.096646153846155</v>
      </c>
      <c r="AK207" s="18">
        <v>18.982882051282051</v>
      </c>
      <c r="AL207" s="13">
        <v>42.999999999999993</v>
      </c>
      <c r="AM207" s="13">
        <v>9.7247869736842087</v>
      </c>
      <c r="AN207" s="13">
        <v>0.60221356955855732</v>
      </c>
      <c r="AO207" s="14" t="s">
        <v>36</v>
      </c>
      <c r="AP207" s="14" t="s">
        <v>24</v>
      </c>
      <c r="AQ207" s="14" t="s">
        <v>25</v>
      </c>
    </row>
    <row r="208" spans="1:44" x14ac:dyDescent="0.2">
      <c r="A208" s="13" t="s">
        <v>326</v>
      </c>
      <c r="B208" s="13" t="s">
        <v>325</v>
      </c>
      <c r="C208" s="13" t="s">
        <v>976</v>
      </c>
      <c r="D208" s="13">
        <v>353.92</v>
      </c>
      <c r="F208" s="13">
        <v>126.956</v>
      </c>
      <c r="G208" s="13">
        <v>226.964</v>
      </c>
      <c r="H208" s="13">
        <v>199.791</v>
      </c>
      <c r="I208" s="13">
        <v>0</v>
      </c>
      <c r="J208" s="13">
        <v>3.2360000000000002</v>
      </c>
      <c r="K208" s="13">
        <v>2.8370500000000001</v>
      </c>
      <c r="L208" s="13">
        <v>205.86404999999999</v>
      </c>
      <c r="M208" s="13">
        <v>21.099950000000007</v>
      </c>
      <c r="N208" s="13">
        <v>11.75251907894738</v>
      </c>
      <c r="O208" s="13">
        <v>9.3474309210526272</v>
      </c>
      <c r="P208" s="13">
        <v>27.173000000000009</v>
      </c>
      <c r="Q208" s="13">
        <v>300.20999999999998</v>
      </c>
      <c r="R208" s="13">
        <v>3579</v>
      </c>
      <c r="S208" s="13">
        <v>65.5</v>
      </c>
      <c r="T208" s="18">
        <v>1374536</v>
      </c>
      <c r="U208" s="18">
        <v>7.55</v>
      </c>
      <c r="V208" s="18">
        <v>1079.81</v>
      </c>
      <c r="W208" s="13">
        <v>51.663775185750005</v>
      </c>
      <c r="X208" s="13">
        <f>IFERROR(((W208*1000000)/Table2[[#This Row],[Number of Service Connections]])/365,"")</f>
        <v>39.548641953059516</v>
      </c>
      <c r="Y208" s="18">
        <v>88731.520000000004</v>
      </c>
      <c r="Z208" s="18">
        <v>10093.450000000001</v>
      </c>
      <c r="AA208" s="13" t="s">
        <v>22</v>
      </c>
      <c r="AB208" s="16">
        <v>0.11972383285454966</v>
      </c>
      <c r="AC208" s="16">
        <v>7.6667841765813732E-2</v>
      </c>
      <c r="AD208" s="18">
        <v>98824.97</v>
      </c>
      <c r="AE208" s="20">
        <f t="shared" si="3"/>
        <v>16.152020729751563</v>
      </c>
      <c r="AF208" s="13">
        <v>8.9965583705155119</v>
      </c>
      <c r="AG208" s="13">
        <f>(Table2[[#This Row],[Real Losses (million gallons/ year)]]*1000000)/Table2[[#This Row],[Number of Service Connections]]/365</f>
        <v>7.1554623592360516</v>
      </c>
      <c r="AH208" s="13">
        <f>(Table2[[#This Row],[Real Losses (million gallons/ year)]]*1000000)/Table2[[#This Row],[Length of Mains (miles)]]/365</f>
        <v>85.304952478950838</v>
      </c>
      <c r="AI208" s="18">
        <v>27.612453199217658</v>
      </c>
      <c r="AJ208" s="18">
        <v>24.792265996088293</v>
      </c>
      <c r="AK208" s="18">
        <v>2.8201872031293655</v>
      </c>
      <c r="AL208" s="13">
        <v>52.99506831405234</v>
      </c>
      <c r="AM208" s="13">
        <v>9.3474309210526272</v>
      </c>
      <c r="AN208" s="13">
        <v>0.18092814331599313</v>
      </c>
      <c r="AO208" s="14" t="s">
        <v>23</v>
      </c>
      <c r="AP208" s="14" t="s">
        <v>66</v>
      </c>
      <c r="AQ208" s="14" t="s">
        <v>24</v>
      </c>
    </row>
    <row r="209" spans="1:43" ht="22.5" x14ac:dyDescent="0.2">
      <c r="A209" s="13" t="s">
        <v>327</v>
      </c>
      <c r="B209" s="13" t="s">
        <v>1258</v>
      </c>
      <c r="C209" s="13" t="s">
        <v>977</v>
      </c>
      <c r="D209" s="13">
        <v>62.811999999999998</v>
      </c>
      <c r="E209" s="13">
        <v>0</v>
      </c>
      <c r="F209" s="13">
        <v>0</v>
      </c>
      <c r="G209" s="13">
        <v>62.811999999999998</v>
      </c>
      <c r="H209" s="13">
        <v>31.385999999999999</v>
      </c>
      <c r="I209" s="13">
        <v>0</v>
      </c>
      <c r="J209" s="13">
        <v>0</v>
      </c>
      <c r="K209" s="13">
        <v>0.78515000000000001</v>
      </c>
      <c r="L209" s="13">
        <v>32.171149999999997</v>
      </c>
      <c r="M209" s="13">
        <v>30.64085</v>
      </c>
      <c r="N209" s="13">
        <v>1.2061960309278381</v>
      </c>
      <c r="O209" s="13">
        <v>29.434653969072162</v>
      </c>
      <c r="P209" s="13">
        <v>31.426000000000002</v>
      </c>
      <c r="Q209" s="13">
        <v>17</v>
      </c>
      <c r="R209" s="13">
        <v>802</v>
      </c>
      <c r="S209" s="13">
        <v>55</v>
      </c>
      <c r="T209" s="18">
        <v>430606.54</v>
      </c>
      <c r="U209" s="18">
        <v>6.85</v>
      </c>
      <c r="V209" s="18">
        <v>685</v>
      </c>
      <c r="W209" s="13" t="s">
        <v>28</v>
      </c>
      <c r="X209" s="13" t="str">
        <f>IFERROR(((W209*1000000)/Table2[[#This Row],[Number of Service Connections]])/365,"")</f>
        <v/>
      </c>
      <c r="Y209" s="18">
        <v>8262.44</v>
      </c>
      <c r="Z209" s="18">
        <v>20162.740000000002</v>
      </c>
      <c r="AA209" s="13" t="s">
        <v>22</v>
      </c>
      <c r="AB209" s="16">
        <v>0.50031841049480996</v>
      </c>
      <c r="AC209" s="16">
        <v>6.7260958300053048E-2</v>
      </c>
      <c r="AD209" s="18">
        <v>28425.18</v>
      </c>
      <c r="AE209" s="20">
        <f t="shared" si="3"/>
        <v>104.67273596829843</v>
      </c>
      <c r="AF209" s="13">
        <v>4.1205070574517064</v>
      </c>
      <c r="AG209" s="13">
        <f>(Table2[[#This Row],[Real Losses (million gallons/ year)]]*1000000)/Table2[[#This Row],[Number of Service Connections]]/365</f>
        <v>100.55222891084672</v>
      </c>
      <c r="AH209" s="13">
        <f>(Table2[[#This Row],[Real Losses (million gallons/ year)]]*1000000)/Table2[[#This Row],[Length of Mains (miles)]]/365</f>
        <v>4743.6992697940632</v>
      </c>
      <c r="AI209" s="18">
        <v>35.442867830423943</v>
      </c>
      <c r="AJ209" s="18">
        <v>10.302294264339151</v>
      </c>
      <c r="AK209" s="18">
        <v>25.14057356608479</v>
      </c>
      <c r="AL209" s="13">
        <v>59.48888888888888</v>
      </c>
      <c r="AM209" s="13">
        <v>29.434653969072162</v>
      </c>
      <c r="AO209" s="14" t="s">
        <v>23</v>
      </c>
      <c r="AP209" s="14" t="s">
        <v>24</v>
      </c>
      <c r="AQ209" s="14" t="s">
        <v>40</v>
      </c>
    </row>
    <row r="210" spans="1:43" x14ac:dyDescent="0.2">
      <c r="A210" s="13" t="s">
        <v>748</v>
      </c>
      <c r="B210" s="13" t="s">
        <v>275</v>
      </c>
      <c r="C210" s="13" t="s">
        <v>978</v>
      </c>
      <c r="D210" s="13">
        <v>169.92</v>
      </c>
      <c r="G210" s="13">
        <v>169.92</v>
      </c>
      <c r="H210" s="13">
        <v>146.863</v>
      </c>
      <c r="I210" s="13">
        <v>0.2</v>
      </c>
      <c r="J210" s="13">
        <v>0</v>
      </c>
      <c r="K210" s="13">
        <v>2.1240000000000001</v>
      </c>
      <c r="L210" s="13">
        <v>149.18699999999998</v>
      </c>
      <c r="M210" s="13">
        <v>20.733000000000004</v>
      </c>
      <c r="N210" s="13">
        <v>8.5215890789473612</v>
      </c>
      <c r="O210" s="13">
        <v>12.211410921052643</v>
      </c>
      <c r="P210" s="13">
        <v>22.857000000000003</v>
      </c>
      <c r="Q210" s="13">
        <v>248</v>
      </c>
      <c r="R210" s="13">
        <v>3040</v>
      </c>
      <c r="S210" s="13">
        <v>60</v>
      </c>
      <c r="T210" s="18">
        <v>653359</v>
      </c>
      <c r="U210" s="18">
        <v>4.8499999999999996</v>
      </c>
      <c r="V210" s="18">
        <v>950</v>
      </c>
      <c r="W210" s="13">
        <v>39.369192000000005</v>
      </c>
      <c r="X210" s="13">
        <f>IFERROR(((W210*1000000)/Table2[[#This Row],[Number of Service Connections]])/365,"")</f>
        <v>35.480526315789476</v>
      </c>
      <c r="Y210" s="18">
        <v>41329.71</v>
      </c>
      <c r="Z210" s="18">
        <v>11600.84</v>
      </c>
      <c r="AA210" s="13" t="s">
        <v>22</v>
      </c>
      <c r="AB210" s="16">
        <v>0.13451624293785316</v>
      </c>
      <c r="AC210" s="16">
        <v>8.4101309399418553E-2</v>
      </c>
      <c r="AD210" s="18">
        <v>52930.55</v>
      </c>
      <c r="AE210" s="20">
        <f t="shared" si="3"/>
        <v>18.685111751982699</v>
      </c>
      <c r="AF210" s="13">
        <v>7.6798748007816879</v>
      </c>
      <c r="AG210" s="13">
        <f>(Table2[[#This Row],[Real Losses (million gallons/ year)]]*1000000)/Table2[[#This Row],[Number of Service Connections]]/365</f>
        <v>11.005236951201011</v>
      </c>
      <c r="AH210" s="13">
        <f>(Table2[[#This Row],[Real Losses (million gallons/ year)]]*1000000)/Table2[[#This Row],[Length of Mains (miles)]]/365</f>
        <v>134.90290456310919</v>
      </c>
      <c r="AI210" s="18">
        <v>17.411365131578947</v>
      </c>
      <c r="AJ210" s="18">
        <v>13.595299342105264</v>
      </c>
      <c r="AK210" s="18">
        <v>3.8160657894736842</v>
      </c>
      <c r="AL210" s="13">
        <v>62.17647058823529</v>
      </c>
      <c r="AM210" s="13">
        <v>12.211410921052643</v>
      </c>
      <c r="AN210" s="13">
        <v>0.31017682356936971</v>
      </c>
      <c r="AO210" s="14" t="s">
        <v>23</v>
      </c>
      <c r="AP210" s="14" t="s">
        <v>33</v>
      </c>
      <c r="AQ210" s="14" t="s">
        <v>43</v>
      </c>
    </row>
    <row r="211" spans="1:43" x14ac:dyDescent="0.2">
      <c r="A211" s="13" t="s">
        <v>1363</v>
      </c>
      <c r="B211" s="13" t="s">
        <v>328</v>
      </c>
      <c r="C211" s="13" t="s">
        <v>979</v>
      </c>
      <c r="D211" s="13">
        <v>78.099999999999994</v>
      </c>
      <c r="E211" s="13">
        <v>0</v>
      </c>
      <c r="F211" s="13">
        <v>0</v>
      </c>
      <c r="G211" s="13">
        <v>78.099999999999994</v>
      </c>
      <c r="H211" s="13">
        <v>71.325000000000003</v>
      </c>
      <c r="I211" s="13">
        <v>3.5999999999999997E-2</v>
      </c>
      <c r="J211" s="13">
        <v>0</v>
      </c>
      <c r="K211" s="13">
        <v>0.97624999999999995</v>
      </c>
      <c r="L211" s="13">
        <v>72.337249999999997</v>
      </c>
      <c r="M211" s="13">
        <v>5.7627499999999969</v>
      </c>
      <c r="N211" s="13">
        <v>4.1275098684210523</v>
      </c>
      <c r="O211" s="13">
        <v>1.6352401315789447</v>
      </c>
      <c r="P211" s="13">
        <v>6.7389999999999972</v>
      </c>
      <c r="Q211" s="13">
        <v>25.3</v>
      </c>
      <c r="R211" s="13">
        <v>871</v>
      </c>
      <c r="S211" s="13">
        <v>47.8</v>
      </c>
      <c r="T211" s="18">
        <v>569907</v>
      </c>
      <c r="U211" s="18">
        <v>5.7</v>
      </c>
      <c r="V211" s="18">
        <v>479.97</v>
      </c>
      <c r="W211" s="13" t="s">
        <v>28</v>
      </c>
      <c r="X211" s="13" t="str">
        <f>IFERROR(((W211*1000000)/Table2[[#This Row],[Number of Service Connections]])/365,"")</f>
        <v/>
      </c>
      <c r="Y211" s="18">
        <v>23526.81</v>
      </c>
      <c r="Z211" s="18">
        <v>784.87</v>
      </c>
      <c r="AA211" s="13" t="s">
        <v>22</v>
      </c>
      <c r="AB211" s="16">
        <v>8.628681177976949E-2</v>
      </c>
      <c r="AC211" s="16">
        <v>4.348120512373764E-2</v>
      </c>
      <c r="AD211" s="18">
        <v>24311.68</v>
      </c>
      <c r="AE211" s="20">
        <f t="shared" si="3"/>
        <v>18.126700533161369</v>
      </c>
      <c r="AF211" s="13">
        <v>12.983061096271179</v>
      </c>
      <c r="AG211" s="13">
        <f>(Table2[[#This Row],[Real Losses (million gallons/ year)]]*1000000)/Table2[[#This Row],[Number of Service Connections]]/365</f>
        <v>5.1436394368901892</v>
      </c>
      <c r="AH211" s="13">
        <f>(Table2[[#This Row],[Real Losses (million gallons/ year)]]*1000000)/Table2[[#This Row],[Length of Mains (miles)]]/365</f>
        <v>177.07944464550812</v>
      </c>
      <c r="AI211" s="18">
        <v>27.912376578645237</v>
      </c>
      <c r="AJ211" s="18">
        <v>27.01126291618829</v>
      </c>
      <c r="AK211" s="18">
        <v>0.90111366245694602</v>
      </c>
      <c r="AL211" s="13">
        <v>57.7843137254902</v>
      </c>
      <c r="AM211" s="13">
        <v>1.6352401315789447</v>
      </c>
      <c r="AO211" s="14" t="s">
        <v>23</v>
      </c>
      <c r="AP211" s="14" t="s">
        <v>24</v>
      </c>
      <c r="AQ211" s="14" t="s">
        <v>33</v>
      </c>
    </row>
    <row r="212" spans="1:43" x14ac:dyDescent="0.2">
      <c r="A212" s="13" t="s">
        <v>329</v>
      </c>
      <c r="B212" s="13" t="s">
        <v>1291</v>
      </c>
      <c r="C212" s="13" t="s">
        <v>980</v>
      </c>
      <c r="D212" s="13">
        <v>12.116</v>
      </c>
      <c r="E212" s="13">
        <v>0</v>
      </c>
      <c r="F212" s="13">
        <v>0</v>
      </c>
      <c r="G212" s="13">
        <v>12.116</v>
      </c>
      <c r="H212" s="13">
        <v>10.472</v>
      </c>
      <c r="I212" s="13">
        <v>1E-4</v>
      </c>
      <c r="J212" s="13">
        <v>0</v>
      </c>
      <c r="K212" s="13">
        <v>0.15145</v>
      </c>
      <c r="L212" s="13">
        <v>10.62355</v>
      </c>
      <c r="M212" s="13">
        <v>1.4924499999999998</v>
      </c>
      <c r="N212" s="13">
        <v>0.60762789473684276</v>
      </c>
      <c r="O212" s="13">
        <v>0.88482210526315708</v>
      </c>
      <c r="P212" s="13">
        <v>1.6438999999999999</v>
      </c>
      <c r="Q212" s="13">
        <v>5.7</v>
      </c>
      <c r="R212" s="13">
        <v>254</v>
      </c>
      <c r="S212" s="13">
        <v>55</v>
      </c>
      <c r="T212" s="18">
        <v>124846</v>
      </c>
      <c r="U212" s="18">
        <v>9.9700000000000006</v>
      </c>
      <c r="V212" s="18">
        <v>428.8</v>
      </c>
      <c r="W212" s="13" t="s">
        <v>28</v>
      </c>
      <c r="X212" s="13" t="str">
        <f>IFERROR(((W212*1000000)/Table2[[#This Row],[Number of Service Connections]])/365,"")</f>
        <v/>
      </c>
      <c r="Y212" s="18">
        <v>6058.05</v>
      </c>
      <c r="Z212" s="18">
        <v>379.41</v>
      </c>
      <c r="AA212" s="13" t="s">
        <v>22</v>
      </c>
      <c r="AB212" s="16">
        <v>0.1356800924397491</v>
      </c>
      <c r="AC212" s="16">
        <v>5.2083395457308723E-2</v>
      </c>
      <c r="AD212" s="18">
        <v>6437.46</v>
      </c>
      <c r="AE212" s="20">
        <f t="shared" si="3"/>
        <v>16.098047675547406</v>
      </c>
      <c r="AF212" s="13">
        <v>6.5540707015083886</v>
      </c>
      <c r="AG212" s="13">
        <f>(Table2[[#This Row],[Real Losses (million gallons/ year)]]*1000000)/Table2[[#This Row],[Number of Service Connections]]/365</f>
        <v>9.5439769740390155</v>
      </c>
      <c r="AH212" s="13">
        <f>(Table2[[#This Row],[Real Losses (million gallons/ year)]]*1000000)/Table2[[#This Row],[Length of Mains (miles)]]/365</f>
        <v>425.29300901858068</v>
      </c>
      <c r="AI212" s="18">
        <v>25.344330708661417</v>
      </c>
      <c r="AJ212" s="18">
        <v>23.850590551181103</v>
      </c>
      <c r="AK212" s="18">
        <v>1.4937401574803149</v>
      </c>
      <c r="AL212" s="13">
        <v>29.745098039215684</v>
      </c>
      <c r="AM212" s="13">
        <v>0.88482210526315708</v>
      </c>
      <c r="AO212" s="14" t="s">
        <v>23</v>
      </c>
      <c r="AP212" s="14" t="s">
        <v>25</v>
      </c>
      <c r="AQ212" s="14" t="s">
        <v>31</v>
      </c>
    </row>
    <row r="213" spans="1:43" x14ac:dyDescent="0.2">
      <c r="A213" s="13" t="s">
        <v>330</v>
      </c>
      <c r="B213" s="13" t="s">
        <v>1385</v>
      </c>
      <c r="C213" s="13" t="s">
        <v>981</v>
      </c>
      <c r="D213" s="13">
        <v>102.003</v>
      </c>
      <c r="E213" s="13">
        <v>0</v>
      </c>
      <c r="F213" s="13">
        <v>0</v>
      </c>
      <c r="G213" s="13">
        <v>102.003</v>
      </c>
      <c r="H213" s="13">
        <v>65.099900000000005</v>
      </c>
      <c r="I213" s="13">
        <v>0.78473000000000004</v>
      </c>
      <c r="J213" s="13">
        <v>1.03068</v>
      </c>
      <c r="K213" s="13">
        <v>1.2750375</v>
      </c>
      <c r="L213" s="13">
        <v>68.190347500000001</v>
      </c>
      <c r="M213" s="13">
        <v>33.812652499999999</v>
      </c>
      <c r="N213" s="13">
        <v>3.8983140921052728</v>
      </c>
      <c r="O213" s="13">
        <v>29.914338407894725</v>
      </c>
      <c r="P213" s="13">
        <v>36.118369999999999</v>
      </c>
      <c r="Q213" s="13">
        <v>39.75</v>
      </c>
      <c r="R213" s="13">
        <v>103</v>
      </c>
      <c r="S213" s="13">
        <v>66</v>
      </c>
      <c r="T213" s="18">
        <v>269956</v>
      </c>
      <c r="U213" s="18">
        <v>2.91</v>
      </c>
      <c r="V213" s="18">
        <v>222.72</v>
      </c>
      <c r="W213" s="13" t="s">
        <v>28</v>
      </c>
      <c r="X213" s="13" t="str">
        <f>IFERROR(((W213*1000000)/Table2[[#This Row],[Number of Service Connections]])/365,"")</f>
        <v/>
      </c>
      <c r="Y213" s="18">
        <v>11344.09</v>
      </c>
      <c r="Z213" s="18">
        <v>6662.52</v>
      </c>
      <c r="AA213" s="13" t="s">
        <v>22</v>
      </c>
      <c r="AB213" s="16">
        <v>0.35409125221807203</v>
      </c>
      <c r="AC213" s="16">
        <v>6.860430907196971E-2</v>
      </c>
      <c r="AD213" s="18">
        <v>18006.61</v>
      </c>
      <c r="AE213" s="20">
        <f t="shared" si="3"/>
        <v>899.39227290863141</v>
      </c>
      <c r="AF213" s="13">
        <v>103.69235515641104</v>
      </c>
      <c r="AG213" s="13">
        <f>(Table2[[#This Row],[Real Losses (million gallons/ year)]]*1000000)/Table2[[#This Row],[Number of Service Connections]]/365</f>
        <v>795.69991775222036</v>
      </c>
      <c r="AH213" s="13">
        <f>(Table2[[#This Row],[Real Losses (million gallons/ year)]]*1000000)/Table2[[#This Row],[Length of Mains (miles)]]/365</f>
        <v>2061.8136233579544</v>
      </c>
      <c r="AI213" s="18">
        <v>174.82145631067962</v>
      </c>
      <c r="AJ213" s="18">
        <v>110.13679611650485</v>
      </c>
      <c r="AK213" s="18">
        <v>64.684660194174754</v>
      </c>
      <c r="AL213" s="13">
        <v>53.192982456140356</v>
      </c>
      <c r="AM213" s="13">
        <v>29.914338407894725</v>
      </c>
      <c r="AO213" s="14" t="s">
        <v>23</v>
      </c>
      <c r="AP213" s="14" t="s">
        <v>55</v>
      </c>
      <c r="AQ213" s="14" t="s">
        <v>24</v>
      </c>
    </row>
    <row r="214" spans="1:43" ht="22.5" x14ac:dyDescent="0.2">
      <c r="A214" s="13" t="s">
        <v>331</v>
      </c>
      <c r="B214" s="13" t="s">
        <v>332</v>
      </c>
      <c r="C214" s="13" t="s">
        <v>982</v>
      </c>
      <c r="D214" s="13">
        <v>52.003999999999998</v>
      </c>
      <c r="G214" s="13">
        <v>47.276363636363634</v>
      </c>
      <c r="H214" s="13">
        <v>19.655999999999999</v>
      </c>
      <c r="K214" s="13">
        <v>0.5909545454545454</v>
      </c>
      <c r="L214" s="13">
        <v>20.246954545454543</v>
      </c>
      <c r="M214" s="13">
        <v>27.029409090909091</v>
      </c>
      <c r="N214" s="13">
        <v>1.2018572248803832</v>
      </c>
      <c r="O214" s="13">
        <v>25.827551866028706</v>
      </c>
      <c r="P214" s="13">
        <v>27.620363636363635</v>
      </c>
      <c r="Q214" s="13">
        <v>9.82</v>
      </c>
      <c r="R214" s="13">
        <v>535</v>
      </c>
      <c r="S214" s="13">
        <v>55</v>
      </c>
      <c r="T214" s="18">
        <v>143950</v>
      </c>
      <c r="U214" s="18">
        <v>3.91</v>
      </c>
      <c r="V214" s="18">
        <v>3044.88</v>
      </c>
      <c r="W214" s="13" t="s">
        <v>28</v>
      </c>
      <c r="X214" s="13" t="str">
        <f>IFERROR(((W214*1000000)/Table2[[#This Row],[Number of Service Connections]])/365,"")</f>
        <v/>
      </c>
      <c r="Y214" s="18">
        <v>4699.26</v>
      </c>
      <c r="Z214" s="18">
        <v>100985.73</v>
      </c>
      <c r="AA214" s="13" t="s">
        <v>32</v>
      </c>
      <c r="AB214" s="16">
        <v>0.58423198215521888</v>
      </c>
      <c r="AC214" s="16">
        <v>0.75023009251949857</v>
      </c>
      <c r="AD214" s="18">
        <v>105684.98999999999</v>
      </c>
      <c r="AE214" s="20">
        <f t="shared" si="3"/>
        <v>138.41715063837711</v>
      </c>
      <c r="AF214" s="13">
        <v>6.1546906920004263</v>
      </c>
      <c r="AG214" s="13">
        <f>(Table2[[#This Row],[Real Losses (million gallons/ year)]]*1000000)/Table2[[#This Row],[Number of Service Connections]]/365</f>
        <v>132.26245994637668</v>
      </c>
      <c r="AH214" s="13">
        <f>(Table2[[#This Row],[Real Losses (million gallons/ year)]]*1000000)/Table2[[#This Row],[Length of Mains (miles)]]/365</f>
        <v>7205.7450174451651</v>
      </c>
      <c r="AI214" s="18">
        <v>197.54203738317756</v>
      </c>
      <c r="AJ214" s="18">
        <v>8.7836635514018688</v>
      </c>
      <c r="AK214" s="18">
        <v>188.75837383177571</v>
      </c>
      <c r="AL214" s="13">
        <v>50.577777777777769</v>
      </c>
      <c r="AM214" s="13">
        <v>25.827551866028706</v>
      </c>
      <c r="AO214" s="14" t="s">
        <v>23</v>
      </c>
      <c r="AP214" s="14" t="s">
        <v>40</v>
      </c>
      <c r="AQ214" s="14" t="s">
        <v>45</v>
      </c>
    </row>
    <row r="215" spans="1:43" x14ac:dyDescent="0.2">
      <c r="A215" s="13" t="s">
        <v>333</v>
      </c>
      <c r="B215" s="13" t="s">
        <v>1293</v>
      </c>
      <c r="C215" s="13" t="s">
        <v>983</v>
      </c>
      <c r="D215" s="13">
        <v>91.855999999999995</v>
      </c>
      <c r="G215" s="13">
        <v>91.855999999999995</v>
      </c>
      <c r="H215" s="13">
        <v>46.569310999999999</v>
      </c>
      <c r="J215" s="13">
        <v>6.1180000000000003</v>
      </c>
      <c r="K215" s="13">
        <v>1.1481999999999999</v>
      </c>
      <c r="L215" s="13">
        <v>53.835511000000004</v>
      </c>
      <c r="M215" s="13">
        <v>38.020488999999991</v>
      </c>
      <c r="N215" s="13">
        <v>3.1190796459210537</v>
      </c>
      <c r="O215" s="13">
        <v>34.901409354078936</v>
      </c>
      <c r="P215" s="13">
        <v>45.286688999999996</v>
      </c>
      <c r="Q215" s="13">
        <v>11.742000000000001</v>
      </c>
      <c r="R215" s="13">
        <v>1167</v>
      </c>
      <c r="S215" s="13">
        <v>58</v>
      </c>
      <c r="T215" s="18">
        <v>471577.75</v>
      </c>
      <c r="U215" s="18">
        <v>8.73</v>
      </c>
      <c r="V215" s="18">
        <v>211.52</v>
      </c>
      <c r="W215" s="13" t="s">
        <v>28</v>
      </c>
      <c r="X215" s="13" t="str">
        <f>IFERROR(((W215*1000000)/Table2[[#This Row],[Number of Service Connections]])/365,"")</f>
        <v/>
      </c>
      <c r="Y215" s="18">
        <v>27229.57</v>
      </c>
      <c r="Z215" s="18">
        <v>7382.35</v>
      </c>
      <c r="AA215" s="13" t="s">
        <v>22</v>
      </c>
      <c r="AB215" s="16">
        <v>0.49301830038320843</v>
      </c>
      <c r="AC215" s="16">
        <v>7.6655139135520231E-2</v>
      </c>
      <c r="AD215" s="18">
        <v>34611.919999999998</v>
      </c>
      <c r="AE215" s="20">
        <f t="shared" si="3"/>
        <v>89.259402988578586</v>
      </c>
      <c r="AF215" s="13">
        <v>7.3225567158996938</v>
      </c>
      <c r="AG215" s="13">
        <f>(Table2[[#This Row],[Real Losses (million gallons/ year)]]*1000000)/Table2[[#This Row],[Number of Service Connections]]/365</f>
        <v>81.936846272678892</v>
      </c>
      <c r="AH215" s="13">
        <f>(Table2[[#This Row],[Real Losses (million gallons/ year)]]*1000000)/Table2[[#This Row],[Length of Mains (miles)]]/365</f>
        <v>8143.4423096760556</v>
      </c>
      <c r="AI215" s="18">
        <v>29.658886032562126</v>
      </c>
      <c r="AJ215" s="18">
        <v>23.332964867180806</v>
      </c>
      <c r="AK215" s="18">
        <v>6.3259211653813194</v>
      </c>
      <c r="AL215" s="13">
        <v>45.803921568627445</v>
      </c>
      <c r="AM215" s="13">
        <v>34.901409354078936</v>
      </c>
      <c r="AO215" s="14" t="s">
        <v>23</v>
      </c>
      <c r="AP215" s="14" t="s">
        <v>24</v>
      </c>
      <c r="AQ215" s="14" t="s">
        <v>25</v>
      </c>
    </row>
    <row r="216" spans="1:43" ht="22.5" x14ac:dyDescent="0.2">
      <c r="A216" s="13" t="s">
        <v>334</v>
      </c>
      <c r="B216" s="13" t="s">
        <v>335</v>
      </c>
      <c r="C216" s="13" t="s">
        <v>984</v>
      </c>
      <c r="D216" s="13">
        <v>0</v>
      </c>
      <c r="E216" s="13">
        <v>35.462000000000003</v>
      </c>
      <c r="F216" s="13">
        <v>0</v>
      </c>
      <c r="G216" s="13">
        <v>36.18571428571429</v>
      </c>
      <c r="H216" s="13">
        <v>26.533000000000001</v>
      </c>
      <c r="I216" s="13">
        <v>0</v>
      </c>
      <c r="J216" s="13">
        <v>0</v>
      </c>
      <c r="K216" s="13">
        <v>0.45232142857142865</v>
      </c>
      <c r="L216" s="13">
        <v>26.985321428571432</v>
      </c>
      <c r="M216" s="13">
        <v>9.2003928571428588</v>
      </c>
      <c r="N216" s="13">
        <v>0.56085262327773677</v>
      </c>
      <c r="O216" s="13">
        <v>8.6395402338651213</v>
      </c>
      <c r="P216" s="13">
        <v>9.6527142857142874</v>
      </c>
      <c r="Q216" s="13">
        <v>20</v>
      </c>
      <c r="R216" s="13">
        <v>609</v>
      </c>
      <c r="S216" s="13">
        <v>52</v>
      </c>
      <c r="T216" s="18">
        <v>323045.8</v>
      </c>
      <c r="U216" s="18">
        <v>10.96</v>
      </c>
      <c r="V216" s="18">
        <v>8927.3700000000008</v>
      </c>
      <c r="W216" s="13" t="s">
        <v>28</v>
      </c>
      <c r="X216" s="13" t="str">
        <f>IFERROR(((W216*1000000)/Table2[[#This Row],[Number of Service Connections]])/365,"")</f>
        <v/>
      </c>
      <c r="Y216" s="18">
        <v>6147.96</v>
      </c>
      <c r="Z216" s="18">
        <v>77128.37</v>
      </c>
      <c r="AA216" s="13" t="s">
        <v>22</v>
      </c>
      <c r="AB216" s="16">
        <v>0.266754836162653</v>
      </c>
      <c r="AC216" s="16">
        <v>0.27028480319559273</v>
      </c>
      <c r="AD216" s="18">
        <v>83276.33</v>
      </c>
      <c r="AE216" s="20">
        <f t="shared" si="3"/>
        <v>41.390075160909902</v>
      </c>
      <c r="AF216" s="13">
        <v>2.5231240222135405</v>
      </c>
      <c r="AG216" s="13">
        <f>(Table2[[#This Row],[Real Losses (million gallons/ year)]]*1000000)/Table2[[#This Row],[Number of Service Connections]]/365</f>
        <v>38.866951138696365</v>
      </c>
      <c r="AH216" s="13">
        <f>(Table2[[#This Row],[Real Losses (million gallons/ year)]]*1000000)/Table2[[#This Row],[Length of Mains (miles)]]/365</f>
        <v>1183.4986621733044</v>
      </c>
      <c r="AI216" s="18">
        <v>136.74274220032839</v>
      </c>
      <c r="AJ216" s="18">
        <v>10.095172413793103</v>
      </c>
      <c r="AK216" s="18">
        <v>126.6475697865353</v>
      </c>
      <c r="AL216" s="13">
        <v>46.466666666666661</v>
      </c>
      <c r="AM216" s="13">
        <v>8.6395402338651213</v>
      </c>
      <c r="AO216" s="14" t="s">
        <v>36</v>
      </c>
      <c r="AP216" s="14" t="s">
        <v>24</v>
      </c>
      <c r="AQ216" s="14" t="s">
        <v>40</v>
      </c>
    </row>
    <row r="217" spans="1:43" x14ac:dyDescent="0.2">
      <c r="A217" s="13" t="s">
        <v>337</v>
      </c>
      <c r="B217" s="13" t="s">
        <v>338</v>
      </c>
      <c r="C217" s="13" t="s">
        <v>986</v>
      </c>
      <c r="D217" s="13">
        <v>0</v>
      </c>
      <c r="E217" s="13">
        <v>182.3</v>
      </c>
      <c r="F217" s="13">
        <v>15.7</v>
      </c>
      <c r="G217" s="13">
        <v>166.60000000000002</v>
      </c>
      <c r="H217" s="13">
        <v>103.5</v>
      </c>
      <c r="I217" s="13">
        <v>0</v>
      </c>
      <c r="J217" s="13">
        <v>0</v>
      </c>
      <c r="K217" s="13">
        <v>2.0825000000000005</v>
      </c>
      <c r="L217" s="13">
        <v>105.5825</v>
      </c>
      <c r="M217" s="13">
        <v>61.017500000000027</v>
      </c>
      <c r="N217" s="13">
        <v>4.9877500000000001</v>
      </c>
      <c r="O217" s="13">
        <v>56.029750000000028</v>
      </c>
      <c r="P217" s="13">
        <v>63.10000000000003</v>
      </c>
      <c r="Q217" s="13">
        <v>180.8</v>
      </c>
      <c r="R217" s="13">
        <v>1294</v>
      </c>
      <c r="S217" s="13">
        <v>65</v>
      </c>
      <c r="T217" s="18">
        <v>501885</v>
      </c>
      <c r="U217" s="18">
        <v>6.13</v>
      </c>
      <c r="V217" s="18">
        <v>2715.26</v>
      </c>
      <c r="W217" s="13">
        <v>27.811109300000005</v>
      </c>
      <c r="X217" s="13">
        <f>IFERROR(((W217*1000000)/Table2[[#This Row],[Number of Service Connections]])/365,"")</f>
        <v>58.883168469860905</v>
      </c>
      <c r="Y217" s="18">
        <v>30563.61</v>
      </c>
      <c r="Z217" s="18">
        <v>152135.06</v>
      </c>
      <c r="AA217" s="13" t="s">
        <v>22</v>
      </c>
      <c r="AB217" s="16">
        <v>0.37875150060024021</v>
      </c>
      <c r="AC217" s="16">
        <v>0.37529154076081256</v>
      </c>
      <c r="AD217" s="18">
        <v>182698.66999999998</v>
      </c>
      <c r="AE217" s="20">
        <f t="shared" si="3"/>
        <v>129.18951536067419</v>
      </c>
      <c r="AF217" s="13">
        <v>10.560331138447207</v>
      </c>
      <c r="AG217" s="13">
        <f>(Table2[[#This Row],[Real Losses (million gallons/ year)]]*1000000)/Table2[[#This Row],[Number of Service Connections]]/365</f>
        <v>118.629184222227</v>
      </c>
      <c r="AH217" s="13">
        <f>(Table2[[#This Row],[Real Losses (million gallons/ year)]]*1000000)/Table2[[#This Row],[Length of Mains (miles)]]/365</f>
        <v>849.03851982058461</v>
      </c>
      <c r="AI217" s="18">
        <v>141.1890803709428</v>
      </c>
      <c r="AJ217" s="18">
        <v>23.619482225656878</v>
      </c>
      <c r="AK217" s="18">
        <v>117.56959814528594</v>
      </c>
      <c r="AL217" s="13">
        <v>47.911111111111097</v>
      </c>
      <c r="AM217" s="13">
        <v>56.029750000000028</v>
      </c>
      <c r="AN217" s="13">
        <v>2.0146535470988933</v>
      </c>
      <c r="AO217" s="14" t="s">
        <v>36</v>
      </c>
      <c r="AP217" s="14" t="s">
        <v>25</v>
      </c>
      <c r="AQ217" s="14" t="s">
        <v>24</v>
      </c>
    </row>
    <row r="218" spans="1:43" x14ac:dyDescent="0.2">
      <c r="A218" s="13" t="s">
        <v>1362</v>
      </c>
      <c r="B218" s="13" t="s">
        <v>336</v>
      </c>
      <c r="C218" s="13" t="s">
        <v>985</v>
      </c>
      <c r="D218" s="13">
        <v>118.25700000000001</v>
      </c>
      <c r="E218" s="13">
        <v>0</v>
      </c>
      <c r="F218" s="13">
        <v>0</v>
      </c>
      <c r="G218" s="13">
        <v>118.25700000000001</v>
      </c>
      <c r="H218" s="13">
        <v>93.57</v>
      </c>
      <c r="I218" s="13">
        <v>5.5800000000000002E-2</v>
      </c>
      <c r="J218" s="13">
        <v>0.67</v>
      </c>
      <c r="K218" s="13">
        <v>1.4782125000000002</v>
      </c>
      <c r="L218" s="13">
        <v>95.774012499999998</v>
      </c>
      <c r="M218" s="13">
        <v>22.482987500000007</v>
      </c>
      <c r="N218" s="13">
        <v>5.4895675000000077</v>
      </c>
      <c r="O218" s="13">
        <v>16.99342</v>
      </c>
      <c r="P218" s="13">
        <v>24.63120000000001</v>
      </c>
      <c r="Q218" s="13">
        <v>30</v>
      </c>
      <c r="R218" s="13">
        <v>1424</v>
      </c>
      <c r="S218" s="13">
        <v>49</v>
      </c>
      <c r="T218" s="18">
        <v>620192.86</v>
      </c>
      <c r="U218" s="18">
        <v>5.5</v>
      </c>
      <c r="V218" s="18">
        <v>343.73</v>
      </c>
      <c r="W218" s="13" t="s">
        <v>28</v>
      </c>
      <c r="X218" s="13" t="str">
        <f>IFERROR(((W218*1000000)/Table2[[#This Row],[Number of Service Connections]])/365,"")</f>
        <v/>
      </c>
      <c r="Y218" s="18">
        <v>30192.62</v>
      </c>
      <c r="Z218" s="18">
        <v>5841.15</v>
      </c>
      <c r="AA218" s="13" t="s">
        <v>22</v>
      </c>
      <c r="AB218" s="16">
        <v>0.20828534463076187</v>
      </c>
      <c r="AC218" s="16">
        <v>5.9291515528290734E-2</v>
      </c>
      <c r="AD218" s="18">
        <v>36033.769999999997</v>
      </c>
      <c r="AE218" s="20">
        <f t="shared" si="3"/>
        <v>43.256478951823937</v>
      </c>
      <c r="AF218" s="13">
        <v>10.56173522394953</v>
      </c>
      <c r="AG218" s="13">
        <f>(Table2[[#This Row],[Real Losses (million gallons/ year)]]*1000000)/Table2[[#This Row],[Number of Service Connections]]/365</f>
        <v>32.694743727874403</v>
      </c>
      <c r="AH218" s="13">
        <f>(Table2[[#This Row],[Real Losses (million gallons/ year)]]*1000000)/Table2[[#This Row],[Length of Mains (miles)]]/365</f>
        <v>1551.9105022831052</v>
      </c>
      <c r="AI218" s="18">
        <v>25.304613764044944</v>
      </c>
      <c r="AJ218" s="18">
        <v>21.202682584269663</v>
      </c>
      <c r="AK218" s="18">
        <v>4.1019311797752813</v>
      </c>
      <c r="AL218" s="13">
        <v>48.096491228070178</v>
      </c>
      <c r="AM218" s="13">
        <v>16.99342</v>
      </c>
      <c r="AO218" s="14" t="s">
        <v>23</v>
      </c>
      <c r="AP218" s="14" t="s">
        <v>25</v>
      </c>
      <c r="AQ218" s="14" t="s">
        <v>24</v>
      </c>
    </row>
    <row r="219" spans="1:43" x14ac:dyDescent="0.2">
      <c r="A219" s="13" t="s">
        <v>339</v>
      </c>
      <c r="B219" s="13" t="s">
        <v>340</v>
      </c>
      <c r="C219" s="13" t="s">
        <v>987</v>
      </c>
      <c r="D219" s="13">
        <v>82</v>
      </c>
      <c r="G219" s="13">
        <v>82.661290322580641</v>
      </c>
      <c r="H219" s="13">
        <v>62.013092999999998</v>
      </c>
      <c r="J219" s="13">
        <v>0.53687700000000005</v>
      </c>
      <c r="K219" s="13">
        <v>16.972999999999999</v>
      </c>
      <c r="L219" s="13">
        <v>79.522969999999987</v>
      </c>
      <c r="M219" s="13">
        <v>3.138320322580654</v>
      </c>
      <c r="N219" s="13">
        <v>1.6382159583064526</v>
      </c>
      <c r="O219" s="13">
        <v>1.5001043642742014</v>
      </c>
      <c r="P219" s="13">
        <v>20.648197322580653</v>
      </c>
      <c r="Q219" s="13">
        <v>14.9</v>
      </c>
      <c r="R219" s="13">
        <v>824</v>
      </c>
      <c r="S219" s="13">
        <v>48</v>
      </c>
      <c r="T219" s="18">
        <v>386913.41</v>
      </c>
      <c r="U219" s="18">
        <v>6.8</v>
      </c>
      <c r="V219" s="18">
        <v>254.85</v>
      </c>
      <c r="W219" s="13" t="s">
        <v>28</v>
      </c>
      <c r="X219" s="13" t="str">
        <f>IFERROR(((W219*1000000)/Table2[[#This Row],[Number of Service Connections]])/365,"")</f>
        <v/>
      </c>
      <c r="Y219" s="18">
        <v>11139.87</v>
      </c>
      <c r="Z219" s="18">
        <v>382.3</v>
      </c>
      <c r="AA219" s="13" t="s">
        <v>22</v>
      </c>
      <c r="AB219" s="16">
        <v>0.24979282614634157</v>
      </c>
      <c r="AC219" s="16">
        <v>4.1313022123397471E-2</v>
      </c>
      <c r="AD219" s="18">
        <v>11522.17</v>
      </c>
      <c r="AE219" s="20">
        <f t="shared" si="3"/>
        <v>10.434633337480562</v>
      </c>
      <c r="AF219" s="13">
        <v>5.4469209945021033</v>
      </c>
      <c r="AG219" s="13">
        <f>(Table2[[#This Row],[Real Losses (million gallons/ year)]]*1000000)/Table2[[#This Row],[Number of Service Connections]]/365</f>
        <v>4.9877123429784591</v>
      </c>
      <c r="AH219" s="13">
        <f>(Table2[[#This Row],[Real Losses (million gallons/ year)]]*1000000)/Table2[[#This Row],[Length of Mains (miles)]]/365</f>
        <v>275.83053494055372</v>
      </c>
      <c r="AI219" s="18">
        <v>13.983216019417476</v>
      </c>
      <c r="AJ219" s="18">
        <v>13.519259708737865</v>
      </c>
      <c r="AK219" s="18">
        <v>0.46395631067961163</v>
      </c>
      <c r="AL219" s="13">
        <v>53.102941176470594</v>
      </c>
      <c r="AM219" s="13">
        <v>1.5001043642742014</v>
      </c>
      <c r="AO219" s="14" t="s">
        <v>23</v>
      </c>
      <c r="AP219" s="14" t="s">
        <v>24</v>
      </c>
      <c r="AQ219" s="14" t="s">
        <v>25</v>
      </c>
    </row>
    <row r="220" spans="1:43" x14ac:dyDescent="0.2">
      <c r="A220" s="13" t="s">
        <v>341</v>
      </c>
      <c r="B220" s="13" t="s">
        <v>342</v>
      </c>
      <c r="C220" s="13" t="s">
        <v>988</v>
      </c>
      <c r="D220" s="13">
        <v>9.3650000000000002</v>
      </c>
      <c r="E220" s="13">
        <v>0</v>
      </c>
      <c r="F220" s="13">
        <v>0</v>
      </c>
      <c r="G220" s="13">
        <v>9.3650000000000002</v>
      </c>
      <c r="H220" s="13">
        <v>7.0119999999999996</v>
      </c>
      <c r="I220" s="13">
        <v>1.115</v>
      </c>
      <c r="J220" s="13">
        <v>0</v>
      </c>
      <c r="K220" s="13">
        <v>1.0920000000000001</v>
      </c>
      <c r="L220" s="13">
        <v>9.2189999999999994</v>
      </c>
      <c r="M220" s="13">
        <v>0.1460000000000008</v>
      </c>
      <c r="N220" s="13">
        <v>5.8516434837092693E-2</v>
      </c>
      <c r="O220" s="13">
        <v>8.7483565162908103E-2</v>
      </c>
      <c r="P220" s="13">
        <v>1.2380000000000009</v>
      </c>
      <c r="Q220" s="13">
        <v>6.6</v>
      </c>
      <c r="R220" s="13">
        <v>189</v>
      </c>
      <c r="S220" s="13">
        <v>78</v>
      </c>
      <c r="T220" s="18">
        <v>14080</v>
      </c>
      <c r="U220" s="18">
        <v>10.57</v>
      </c>
      <c r="V220" s="18">
        <v>173.04</v>
      </c>
      <c r="W220" s="13" t="s">
        <v>28</v>
      </c>
      <c r="X220" s="13" t="str">
        <f>IFERROR(((W220*1000000)/Table2[[#This Row],[Number of Service Connections]])/365,"")</f>
        <v/>
      </c>
      <c r="Y220" s="18">
        <v>618.52</v>
      </c>
      <c r="Z220" s="18">
        <v>15.14</v>
      </c>
      <c r="AA220" s="13" t="s">
        <v>22</v>
      </c>
      <c r="AB220" s="16">
        <v>0.13219434063000543</v>
      </c>
      <c r="AC220" s="16">
        <v>5.8424471047149103E-2</v>
      </c>
      <c r="AD220" s="18">
        <v>633.66</v>
      </c>
      <c r="AE220" s="20">
        <f t="shared" si="3"/>
        <v>2.1164021164021278</v>
      </c>
      <c r="AF220" s="13">
        <v>0.84824867488718847</v>
      </c>
      <c r="AG220" s="13">
        <f>(Table2[[#This Row],[Real Losses (million gallons/ year)]]*1000000)/Table2[[#This Row],[Number of Service Connections]]/365</f>
        <v>1.2681534415149394</v>
      </c>
      <c r="AH220" s="13">
        <f>(Table2[[#This Row],[Real Losses (million gallons/ year)]]*1000000)/Table2[[#This Row],[Length of Mains (miles)]]/365</f>
        <v>36.31530309792781</v>
      </c>
      <c r="AI220" s="18">
        <v>3.3526984126984125</v>
      </c>
      <c r="AJ220" s="18">
        <v>3.2725925925925927</v>
      </c>
      <c r="AK220" s="18">
        <v>8.0105820105820111E-2</v>
      </c>
      <c r="AL220" s="13">
        <v>23.82352941176471</v>
      </c>
      <c r="AM220" s="13">
        <v>8.7483565162908103E-2</v>
      </c>
      <c r="AO220" s="14" t="s">
        <v>23</v>
      </c>
      <c r="AP220" s="14" t="s">
        <v>25</v>
      </c>
      <c r="AQ220" s="14" t="s">
        <v>24</v>
      </c>
    </row>
    <row r="221" spans="1:43" x14ac:dyDescent="0.2">
      <c r="A221" s="13" t="s">
        <v>343</v>
      </c>
      <c r="B221" s="13" t="s">
        <v>47</v>
      </c>
      <c r="C221" s="13" t="s">
        <v>989</v>
      </c>
      <c r="D221" s="13">
        <v>0</v>
      </c>
      <c r="E221" s="13">
        <v>37.762</v>
      </c>
      <c r="F221" s="13">
        <v>0</v>
      </c>
      <c r="G221" s="13">
        <v>40.6</v>
      </c>
      <c r="H221" s="13">
        <v>39.277000000000001</v>
      </c>
      <c r="I221" s="13">
        <v>0</v>
      </c>
      <c r="J221" s="13">
        <v>0</v>
      </c>
      <c r="K221" s="13">
        <v>0.50750000000000006</v>
      </c>
      <c r="L221" s="13">
        <v>39.784500000000001</v>
      </c>
      <c r="M221" s="13">
        <v>0.81550000000000011</v>
      </c>
      <c r="N221" s="13">
        <v>2.2669030263157905</v>
      </c>
      <c r="O221" s="13">
        <v>-1.4514030263157904</v>
      </c>
      <c r="P221" s="13">
        <v>1.3230000000000002</v>
      </c>
      <c r="Q221" s="13">
        <v>13.11</v>
      </c>
      <c r="R221" s="13">
        <v>954</v>
      </c>
      <c r="S221" s="13">
        <v>57.74</v>
      </c>
      <c r="T221" s="18">
        <v>547058</v>
      </c>
      <c r="U221" s="18">
        <v>12.94</v>
      </c>
      <c r="V221" s="18">
        <v>4416.8599999999997</v>
      </c>
      <c r="W221" s="13" t="s">
        <v>28</v>
      </c>
      <c r="X221" s="13" t="str">
        <f>IFERROR(((W221*1000000)/Table2[[#This Row],[Number of Service Connections]])/365,"")</f>
        <v/>
      </c>
      <c r="Y221" s="18">
        <v>29333.73</v>
      </c>
      <c r="Z221" s="18">
        <v>-6410.64</v>
      </c>
      <c r="AA221" s="13" t="s">
        <v>22</v>
      </c>
      <c r="AB221" s="16">
        <v>3.2586206896551735E-2</v>
      </c>
      <c r="AC221" s="16">
        <v>4.5999944502617941E-2</v>
      </c>
      <c r="AD221" s="18">
        <v>22923.09</v>
      </c>
      <c r="AE221" s="20">
        <f t="shared" si="3"/>
        <v>2.3419775422877001</v>
      </c>
      <c r="AF221" s="13">
        <v>6.5101606108836343</v>
      </c>
      <c r="AG221" s="13">
        <f>(Table2[[#This Row],[Real Losses (million gallons/ year)]]*1000000)/Table2[[#This Row],[Number of Service Connections]]/365</f>
        <v>-4.1681830685959342</v>
      </c>
      <c r="AH221" s="13">
        <f>(Table2[[#This Row],[Real Losses (million gallons/ year)]]*1000000)/Table2[[#This Row],[Length of Mains (miles)]]/365</f>
        <v>-303.31400819531058</v>
      </c>
      <c r="AI221" s="18">
        <v>24.028396226415094</v>
      </c>
      <c r="AJ221" s="18">
        <v>30.748144654088051</v>
      </c>
      <c r="AK221" s="18">
        <v>-6.7197484276729558</v>
      </c>
      <c r="AL221" s="13">
        <v>73.509846743295014</v>
      </c>
      <c r="AM221" s="13">
        <v>-1.4514030263157904</v>
      </c>
      <c r="AO221" s="14" t="s">
        <v>24</v>
      </c>
      <c r="AP221" s="14" t="s">
        <v>36</v>
      </c>
      <c r="AQ221" s="14" t="s">
        <v>33</v>
      </c>
    </row>
    <row r="222" spans="1:43" x14ac:dyDescent="0.2">
      <c r="A222" s="13" t="s">
        <v>344</v>
      </c>
      <c r="B222" s="13" t="s">
        <v>1294</v>
      </c>
      <c r="C222" s="13" t="s">
        <v>990</v>
      </c>
      <c r="D222" s="13">
        <v>12.984</v>
      </c>
      <c r="E222" s="13">
        <v>0</v>
      </c>
      <c r="F222" s="13">
        <v>0</v>
      </c>
      <c r="G222" s="13">
        <v>13.316923076923077</v>
      </c>
      <c r="H222" s="13">
        <v>10.823131</v>
      </c>
      <c r="I222" s="13">
        <v>0</v>
      </c>
      <c r="J222" s="13">
        <v>0</v>
      </c>
      <c r="K222" s="13">
        <v>0.16646153846153847</v>
      </c>
      <c r="L222" s="13">
        <v>10.989592538461538</v>
      </c>
      <c r="M222" s="13">
        <v>2.3273305384615384</v>
      </c>
      <c r="N222" s="13">
        <v>0.62998860887651897</v>
      </c>
      <c r="O222" s="13">
        <v>1.6973419295850194</v>
      </c>
      <c r="P222" s="13">
        <v>2.4937920769230768</v>
      </c>
      <c r="Q222" s="13">
        <v>5.0750000000000002</v>
      </c>
      <c r="R222" s="13">
        <v>256</v>
      </c>
      <c r="S222" s="13">
        <v>54</v>
      </c>
      <c r="T222" s="18">
        <v>127395.5</v>
      </c>
      <c r="U222" s="18">
        <v>6.26</v>
      </c>
      <c r="V222" s="18">
        <v>1722.09</v>
      </c>
      <c r="W222" s="13" t="s">
        <v>28</v>
      </c>
      <c r="X222" s="13" t="str">
        <f>IFERROR(((W222*1000000)/Table2[[#This Row],[Number of Service Connections]])/365,"")</f>
        <v/>
      </c>
      <c r="Y222" s="18">
        <v>3943.73</v>
      </c>
      <c r="Z222" s="18">
        <v>2922.98</v>
      </c>
      <c r="AA222" s="13" t="s">
        <v>22</v>
      </c>
      <c r="AB222" s="16">
        <v>0.1872648856284658</v>
      </c>
      <c r="AC222" s="16">
        <v>5.615085309807101E-2</v>
      </c>
      <c r="AD222" s="18">
        <v>6866.71</v>
      </c>
      <c r="AE222" s="20">
        <f t="shared" si="3"/>
        <v>24.907218947576396</v>
      </c>
      <c r="AF222" s="13">
        <v>6.7421726121202807</v>
      </c>
      <c r="AG222" s="13">
        <f>(Table2[[#This Row],[Real Losses (million gallons/ year)]]*1000000)/Table2[[#This Row],[Number of Service Connections]]/365</f>
        <v>18.165046335456115</v>
      </c>
      <c r="AH222" s="13">
        <f>(Table2[[#This Row],[Real Losses (million gallons/ year)]]*1000000)/Table2[[#This Row],[Length of Mains (miles)]]/365</f>
        <v>916.3057855914808</v>
      </c>
      <c r="AI222" s="18">
        <v>26.8230859375</v>
      </c>
      <c r="AJ222" s="18">
        <v>15.4051953125</v>
      </c>
      <c r="AK222" s="18">
        <v>11.417890625</v>
      </c>
      <c r="AL222" s="13">
        <v>38.621680216802169</v>
      </c>
      <c r="AM222" s="13">
        <v>1.6973419295850194</v>
      </c>
      <c r="AO222" s="14" t="s">
        <v>23</v>
      </c>
      <c r="AP222" s="14" t="s">
        <v>25</v>
      </c>
      <c r="AQ222" s="14" t="s">
        <v>24</v>
      </c>
    </row>
    <row r="223" spans="1:43" x14ac:dyDescent="0.2">
      <c r="A223" s="13" t="s">
        <v>345</v>
      </c>
      <c r="B223" s="13" t="s">
        <v>346</v>
      </c>
      <c r="C223" s="13" t="s">
        <v>991</v>
      </c>
      <c r="D223" s="13">
        <v>23.428000000000001</v>
      </c>
      <c r="E223" s="13">
        <v>0</v>
      </c>
      <c r="F223" s="13">
        <v>0</v>
      </c>
      <c r="G223" s="13">
        <v>23.428000000000001</v>
      </c>
      <c r="H223" s="13">
        <v>17.411000000000001</v>
      </c>
      <c r="I223" s="13">
        <v>0</v>
      </c>
      <c r="J223" s="13">
        <v>0.154</v>
      </c>
      <c r="K223" s="13">
        <v>0.29285</v>
      </c>
      <c r="L223" s="13">
        <v>17.857850000000003</v>
      </c>
      <c r="M223" s="13">
        <v>5.5701499999999982</v>
      </c>
      <c r="N223" s="13">
        <v>1.4241942741935503</v>
      </c>
      <c r="O223" s="13">
        <v>4.1459557258064477</v>
      </c>
      <c r="P223" s="13">
        <v>6.0169999999999977</v>
      </c>
      <c r="Q223" s="13">
        <v>12</v>
      </c>
      <c r="R223" s="13">
        <v>460</v>
      </c>
      <c r="S223" s="13">
        <v>62</v>
      </c>
      <c r="T223" s="18">
        <v>182669</v>
      </c>
      <c r="U223" s="18">
        <v>12.82</v>
      </c>
      <c r="V223" s="18">
        <v>315.52</v>
      </c>
      <c r="W223" s="13" t="s">
        <v>28</v>
      </c>
      <c r="X223" s="13" t="str">
        <f>IFERROR(((W223*1000000)/Table2[[#This Row],[Number of Service Connections]])/365,"")</f>
        <v/>
      </c>
      <c r="Y223" s="18">
        <v>18258.169999999998</v>
      </c>
      <c r="Z223" s="18">
        <v>1308.1300000000001</v>
      </c>
      <c r="AA223" s="13" t="s">
        <v>22</v>
      </c>
      <c r="AB223" s="16">
        <v>0.25682943486426485</v>
      </c>
      <c r="AC223" s="16">
        <v>0.107885260541021</v>
      </c>
      <c r="AD223" s="18">
        <v>19566.3</v>
      </c>
      <c r="AE223" s="20">
        <f t="shared" si="3"/>
        <v>33.175402025014876</v>
      </c>
      <c r="AF223" s="13">
        <v>8.4823959153874338</v>
      </c>
      <c r="AG223" s="13">
        <f>(Table2[[#This Row],[Real Losses (million gallons/ year)]]*1000000)/Table2[[#This Row],[Number of Service Connections]]/365</f>
        <v>24.693006109627444</v>
      </c>
      <c r="AH223" s="13">
        <f>(Table2[[#This Row],[Real Losses (million gallons/ year)]]*1000000)/Table2[[#This Row],[Length of Mains (miles)]]/365</f>
        <v>946.56523420238523</v>
      </c>
      <c r="AI223" s="18">
        <v>42.535434782608696</v>
      </c>
      <c r="AJ223" s="18">
        <v>39.691673913043481</v>
      </c>
      <c r="AK223" s="18">
        <v>2.8437608695652172</v>
      </c>
      <c r="AL223" s="13">
        <v>57.323529411764689</v>
      </c>
      <c r="AM223" s="13">
        <v>4.1459557258064477</v>
      </c>
      <c r="AO223" s="14" t="s">
        <v>23</v>
      </c>
      <c r="AP223" s="14" t="s">
        <v>25</v>
      </c>
      <c r="AQ223" s="14" t="s">
        <v>24</v>
      </c>
    </row>
    <row r="224" spans="1:43" x14ac:dyDescent="0.2">
      <c r="A224" s="13" t="s">
        <v>347</v>
      </c>
      <c r="B224" s="13" t="s">
        <v>348</v>
      </c>
      <c r="C224" s="13" t="s">
        <v>992</v>
      </c>
      <c r="D224" s="13">
        <v>3177.1478910000001</v>
      </c>
      <c r="E224" s="13">
        <v>0</v>
      </c>
      <c r="F224" s="13">
        <v>26.87</v>
      </c>
      <c r="G224" s="13">
        <v>3150.2778910000002</v>
      </c>
      <c r="H224" s="13">
        <v>2908.6632420000001</v>
      </c>
      <c r="K224" s="13">
        <v>39.378473637500008</v>
      </c>
      <c r="L224" s="13">
        <v>2948.0417156375001</v>
      </c>
      <c r="M224" s="13">
        <v>202.23617536250003</v>
      </c>
      <c r="N224" s="13">
        <v>44.527789620378812</v>
      </c>
      <c r="O224" s="13">
        <v>157.70838574212121</v>
      </c>
      <c r="P224" s="13">
        <v>241.61464900000004</v>
      </c>
      <c r="Q224" s="13">
        <v>397.62</v>
      </c>
      <c r="R224" s="13">
        <v>29884</v>
      </c>
      <c r="S224" s="13">
        <v>62</v>
      </c>
      <c r="T224" s="18">
        <v>11984076.470000001</v>
      </c>
      <c r="U224" s="18">
        <v>3.78</v>
      </c>
      <c r="V224" s="18">
        <v>280.33999999999997</v>
      </c>
      <c r="W224" s="13">
        <v>150.121178646</v>
      </c>
      <c r="X224" s="13">
        <f>IFERROR(((W224*1000000)/Table2[[#This Row],[Number of Service Connections]])/365,"")</f>
        <v>13.762913278008298</v>
      </c>
      <c r="Y224" s="18">
        <v>168315.04</v>
      </c>
      <c r="Z224" s="18">
        <v>44211.97</v>
      </c>
      <c r="AA224" s="13" t="s">
        <v>22</v>
      </c>
      <c r="AB224" s="16">
        <v>7.6696297075971198E-2</v>
      </c>
      <c r="AC224" s="16">
        <v>1.8655286077585827E-2</v>
      </c>
      <c r="AD224" s="18">
        <v>212527.01</v>
      </c>
      <c r="AE224" s="20">
        <f t="shared" si="3"/>
        <v>18.5407480030089</v>
      </c>
      <c r="AF224" s="13">
        <v>4.0822495035946131</v>
      </c>
      <c r="AG224" s="13">
        <f>(Table2[[#This Row],[Real Losses (million gallons/ year)]]*1000000)/Table2[[#This Row],[Number of Service Connections]]/365</f>
        <v>14.458498499414286</v>
      </c>
      <c r="AH224" s="13">
        <f>(Table2[[#This Row],[Real Losses (million gallons/ year)]]*1000000)/Table2[[#This Row],[Length of Mains (miles)]]/365</f>
        <v>1086.6600501898711</v>
      </c>
      <c r="AI224" s="18">
        <v>7.1117323651452278</v>
      </c>
      <c r="AJ224" s="18">
        <v>5.6322794806585463</v>
      </c>
      <c r="AK224" s="18">
        <v>1.4794528844866819</v>
      </c>
      <c r="AL224" s="13">
        <v>52.099999999999994</v>
      </c>
      <c r="AM224" s="13">
        <v>157.70838574212121</v>
      </c>
      <c r="AN224" s="13">
        <v>1.0505405510704959</v>
      </c>
      <c r="AO224" s="14" t="s">
        <v>23</v>
      </c>
      <c r="AP224" s="14" t="s">
        <v>25</v>
      </c>
      <c r="AQ224" s="14" t="s">
        <v>24</v>
      </c>
    </row>
    <row r="225" spans="1:43" x14ac:dyDescent="0.2">
      <c r="A225" s="13" t="s">
        <v>349</v>
      </c>
      <c r="B225" s="13" t="s">
        <v>1295</v>
      </c>
      <c r="C225" s="13" t="s">
        <v>993</v>
      </c>
      <c r="D225" s="13">
        <v>25.141999999999999</v>
      </c>
      <c r="E225" s="13">
        <v>0</v>
      </c>
      <c r="F225" s="13">
        <v>1.718</v>
      </c>
      <c r="G225" s="13">
        <v>23.423999999999999</v>
      </c>
      <c r="H225" s="13">
        <v>15.548999999999999</v>
      </c>
      <c r="I225" s="13">
        <v>0</v>
      </c>
      <c r="J225" s="13">
        <v>0.08</v>
      </c>
      <c r="K225" s="13">
        <v>0.2928</v>
      </c>
      <c r="L225" s="13">
        <v>15.921799999999999</v>
      </c>
      <c r="M225" s="13">
        <v>7.5022000000000002</v>
      </c>
      <c r="N225" s="13">
        <v>0.92001144736842189</v>
      </c>
      <c r="O225" s="13">
        <v>6.5821885526315782</v>
      </c>
      <c r="P225" s="13">
        <v>7.875</v>
      </c>
      <c r="Q225" s="13">
        <v>6.4</v>
      </c>
      <c r="R225" s="13">
        <v>475</v>
      </c>
      <c r="S225" s="13">
        <v>55</v>
      </c>
      <c r="T225" s="18">
        <v>248895</v>
      </c>
      <c r="U225" s="18">
        <v>11.08</v>
      </c>
      <c r="V225" s="18">
        <v>451.57</v>
      </c>
      <c r="W225" s="13" t="s">
        <v>28</v>
      </c>
      <c r="X225" s="13" t="str">
        <f>IFERROR(((W225*1000000)/Table2[[#This Row],[Number of Service Connections]])/365,"")</f>
        <v/>
      </c>
      <c r="Y225" s="18">
        <v>10193.73</v>
      </c>
      <c r="Z225" s="18">
        <v>2972.32</v>
      </c>
      <c r="AA225" s="13" t="s">
        <v>22</v>
      </c>
      <c r="AB225" s="16">
        <v>0.33619364754098363</v>
      </c>
      <c r="AC225" s="16">
        <v>5.357436275358668E-2</v>
      </c>
      <c r="AD225" s="18">
        <v>13166.05</v>
      </c>
      <c r="AE225" s="20">
        <f t="shared" si="3"/>
        <v>43.271521268925746</v>
      </c>
      <c r="AF225" s="13">
        <v>5.3064827533867165</v>
      </c>
      <c r="AG225" s="13">
        <f>(Table2[[#This Row],[Real Losses (million gallons/ year)]]*1000000)/Table2[[#This Row],[Number of Service Connections]]/365</f>
        <v>37.965038515539028</v>
      </c>
      <c r="AH225" s="13">
        <f>(Table2[[#This Row],[Real Losses (million gallons/ year)]]*1000000)/Table2[[#This Row],[Length of Mains (miles)]]/365</f>
        <v>2817.7177023251616</v>
      </c>
      <c r="AI225" s="18">
        <v>27.718</v>
      </c>
      <c r="AJ225" s="18">
        <v>21.460484210526317</v>
      </c>
      <c r="AK225" s="18">
        <v>6.2575157894736844</v>
      </c>
      <c r="AL225" s="13">
        <v>29.999999999999996</v>
      </c>
      <c r="AM225" s="13">
        <v>6.5821885526315782</v>
      </c>
      <c r="AO225" s="14" t="s">
        <v>23</v>
      </c>
      <c r="AP225" s="14" t="s">
        <v>25</v>
      </c>
      <c r="AQ225" s="14" t="s">
        <v>55</v>
      </c>
    </row>
    <row r="226" spans="1:43" x14ac:dyDescent="0.2">
      <c r="A226" s="13" t="s">
        <v>350</v>
      </c>
      <c r="B226" s="13" t="s">
        <v>1296</v>
      </c>
      <c r="C226" s="13" t="s">
        <v>994</v>
      </c>
      <c r="D226" s="13">
        <v>154.81299999999999</v>
      </c>
      <c r="G226" s="13">
        <v>172.01444444444442</v>
      </c>
      <c r="H226" s="13">
        <v>89.918000000000006</v>
      </c>
      <c r="I226" s="13">
        <v>0.32</v>
      </c>
      <c r="J226" s="13">
        <v>0.9</v>
      </c>
      <c r="K226" s="13">
        <v>4.25</v>
      </c>
      <c r="L226" s="13">
        <v>95.388000000000005</v>
      </c>
      <c r="M226" s="13">
        <v>76.626444444444417</v>
      </c>
      <c r="N226" s="13">
        <v>5.4347258479532208</v>
      </c>
      <c r="O226" s="13">
        <v>71.191718596491199</v>
      </c>
      <c r="P226" s="13">
        <v>81.776444444444422</v>
      </c>
      <c r="Q226" s="13">
        <v>26.5</v>
      </c>
      <c r="R226" s="13">
        <v>1300</v>
      </c>
      <c r="S226" s="13">
        <v>55</v>
      </c>
      <c r="T226" s="18">
        <v>618566.11</v>
      </c>
      <c r="U226" s="18">
        <v>4.92</v>
      </c>
      <c r="V226" s="18">
        <v>377.65</v>
      </c>
      <c r="W226" s="13" t="s">
        <v>28</v>
      </c>
      <c r="X226" s="13" t="str">
        <f>IFERROR(((W226*1000000)/Table2[[#This Row],[Number of Service Connections]])/365,"")</f>
        <v/>
      </c>
      <c r="Y226" s="18">
        <v>26738.85</v>
      </c>
      <c r="Z226" s="18">
        <v>26885.55</v>
      </c>
      <c r="AA226" s="13" t="s">
        <v>22</v>
      </c>
      <c r="AB226" s="16">
        <v>0.47540452029222346</v>
      </c>
      <c r="AC226" s="16">
        <v>8.9835670434474255E-2</v>
      </c>
      <c r="AD226" s="18">
        <v>53624.399999999994</v>
      </c>
      <c r="AE226" s="20">
        <f t="shared" si="3"/>
        <v>161.48881863950353</v>
      </c>
      <c r="AF226" s="13">
        <v>11.453584505696988</v>
      </c>
      <c r="AG226" s="13">
        <f>(Table2[[#This Row],[Real Losses (million gallons/ year)]]*1000000)/Table2[[#This Row],[Number of Service Connections]]/365</f>
        <v>150.03523413380654</v>
      </c>
      <c r="AH226" s="13">
        <f>(Table2[[#This Row],[Real Losses (million gallons/ year)]]*1000000)/Table2[[#This Row],[Length of Mains (miles)]]/365</f>
        <v>7360.2190329791893</v>
      </c>
      <c r="AI226" s="18">
        <v>41.249538461538464</v>
      </c>
      <c r="AJ226" s="18">
        <v>20.568346153846154</v>
      </c>
      <c r="AK226" s="18">
        <v>20.681192307692307</v>
      </c>
      <c r="AL226" s="13">
        <v>58.155502392344502</v>
      </c>
      <c r="AM226" s="13">
        <v>71.191718596491199</v>
      </c>
      <c r="AO226" s="14" t="s">
        <v>23</v>
      </c>
      <c r="AP226" s="14" t="s">
        <v>24</v>
      </c>
      <c r="AQ226" s="14" t="s">
        <v>55</v>
      </c>
    </row>
    <row r="227" spans="1:43" x14ac:dyDescent="0.2">
      <c r="A227" s="13" t="s">
        <v>351</v>
      </c>
      <c r="B227" s="13" t="s">
        <v>352</v>
      </c>
      <c r="C227" s="13" t="s">
        <v>995</v>
      </c>
      <c r="D227" s="13">
        <v>8.42</v>
      </c>
      <c r="G227" s="13">
        <v>8.42</v>
      </c>
      <c r="H227" s="13">
        <v>5.43</v>
      </c>
      <c r="J227" s="13">
        <v>0.105</v>
      </c>
      <c r="K227" s="13">
        <v>0.10525000000000001</v>
      </c>
      <c r="L227" s="13">
        <v>5.64025</v>
      </c>
      <c r="M227" s="13">
        <v>2.7797499999999999</v>
      </c>
      <c r="N227" s="13">
        <v>3.4625000000000003E-2</v>
      </c>
      <c r="O227" s="13">
        <v>2.7451249999999998</v>
      </c>
      <c r="P227" s="13">
        <v>2.9899999999999998</v>
      </c>
      <c r="Q227" s="13">
        <v>4.5</v>
      </c>
      <c r="R227" s="13">
        <v>213</v>
      </c>
      <c r="S227" s="13">
        <v>79.3</v>
      </c>
      <c r="T227" s="18">
        <v>88436</v>
      </c>
      <c r="U227" s="18">
        <v>8.5399999999999991</v>
      </c>
      <c r="V227" s="18">
        <v>1485.35</v>
      </c>
      <c r="W227" s="13" t="s">
        <v>28</v>
      </c>
      <c r="X227" s="13" t="str">
        <f>IFERROR(((W227*1000000)/Table2[[#This Row],[Number of Service Connections]])/365,"")</f>
        <v/>
      </c>
      <c r="Y227" s="18">
        <v>295.7</v>
      </c>
      <c r="Z227" s="18">
        <v>4077.47</v>
      </c>
      <c r="AA227" s="13" t="s">
        <v>22</v>
      </c>
      <c r="AB227" s="16">
        <v>0.35510688836104509</v>
      </c>
      <c r="AC227" s="16">
        <v>5.298140752917363E-2</v>
      </c>
      <c r="AD227" s="18">
        <v>4373.17</v>
      </c>
      <c r="AE227" s="20">
        <f t="shared" si="3"/>
        <v>35.754710913885134</v>
      </c>
      <c r="AF227" s="13">
        <v>0.44536626149591613</v>
      </c>
      <c r="AG227" s="13">
        <f>(Table2[[#This Row],[Real Losses (million gallons/ year)]]*1000000)/Table2[[#This Row],[Number of Service Connections]]/365</f>
        <v>35.309344652389221</v>
      </c>
      <c r="AH227" s="13">
        <f>(Table2[[#This Row],[Real Losses (million gallons/ year)]]*1000000)/Table2[[#This Row],[Length of Mains (miles)]]/365</f>
        <v>1671.3089802130896</v>
      </c>
      <c r="AI227" s="18">
        <v>20.531314553990612</v>
      </c>
      <c r="AJ227" s="18">
        <v>1.3882629107981221</v>
      </c>
      <c r="AK227" s="18">
        <v>19.143051643192489</v>
      </c>
      <c r="AL227" s="13">
        <v>46</v>
      </c>
      <c r="AM227" s="13">
        <v>2.7451249999999998</v>
      </c>
      <c r="AO227" s="14" t="s">
        <v>23</v>
      </c>
      <c r="AP227" s="14" t="s">
        <v>55</v>
      </c>
      <c r="AQ227" s="14" t="s">
        <v>24</v>
      </c>
    </row>
    <row r="228" spans="1:43" x14ac:dyDescent="0.2">
      <c r="A228" s="13" t="s">
        <v>353</v>
      </c>
      <c r="B228" s="13" t="s">
        <v>183</v>
      </c>
      <c r="C228" s="13" t="s">
        <v>996</v>
      </c>
      <c r="D228" s="13">
        <v>24.425999999999998</v>
      </c>
      <c r="G228" s="13">
        <v>24.425999999999998</v>
      </c>
      <c r="H228" s="13">
        <v>17.608000000000001</v>
      </c>
      <c r="J228" s="13">
        <v>0</v>
      </c>
      <c r="K228" s="13">
        <v>0.84</v>
      </c>
      <c r="L228" s="13">
        <v>18.448</v>
      </c>
      <c r="M228" s="13">
        <v>5.977999999999998</v>
      </c>
      <c r="N228" s="13">
        <v>0.28294358585858703</v>
      </c>
      <c r="O228" s="13">
        <v>5.6950564141414111</v>
      </c>
      <c r="P228" s="13">
        <v>6.8179999999999978</v>
      </c>
      <c r="Q228" s="13">
        <v>20.010000000000002</v>
      </c>
      <c r="R228" s="13">
        <v>582</v>
      </c>
      <c r="S228" s="13">
        <v>54</v>
      </c>
      <c r="T228" s="18">
        <v>468436</v>
      </c>
      <c r="U228" s="18">
        <v>3.56</v>
      </c>
      <c r="V228" s="18">
        <v>745.85</v>
      </c>
      <c r="W228" s="13" t="s">
        <v>28</v>
      </c>
      <c r="X228" s="13" t="str">
        <f>IFERROR(((W228*1000000)/Table2[[#This Row],[Number of Service Connections]])/365,"")</f>
        <v/>
      </c>
      <c r="Y228" s="18">
        <v>1007.28</v>
      </c>
      <c r="Z228" s="18">
        <v>4247.66</v>
      </c>
      <c r="AA228" s="13" t="s">
        <v>22</v>
      </c>
      <c r="AB228" s="16">
        <v>0.27912879718332917</v>
      </c>
      <c r="AC228" s="16">
        <v>1.2555505964836053E-2</v>
      </c>
      <c r="AD228" s="18">
        <v>5254.94</v>
      </c>
      <c r="AE228" s="20">
        <f t="shared" si="3"/>
        <v>28.141034693781471</v>
      </c>
      <c r="AF228" s="13">
        <v>1.3319379836114817</v>
      </c>
      <c r="AG228" s="13">
        <f>(Table2[[#This Row],[Real Losses (million gallons/ year)]]*1000000)/Table2[[#This Row],[Number of Service Connections]]/365</f>
        <v>26.809096710169989</v>
      </c>
      <c r="AH228" s="13">
        <f>(Table2[[#This Row],[Real Losses (million gallons/ year)]]*1000000)/Table2[[#This Row],[Length of Mains (miles)]]/365</f>
        <v>779.75483684752294</v>
      </c>
      <c r="AI228" s="18">
        <v>9.0291065292096224</v>
      </c>
      <c r="AJ228" s="18">
        <v>1.7307216494845361</v>
      </c>
      <c r="AK228" s="18">
        <v>7.2983848797250861</v>
      </c>
      <c r="AL228" s="13">
        <v>59.09999999999998</v>
      </c>
      <c r="AM228" s="13">
        <v>5.6950564141414111</v>
      </c>
      <c r="AO228" s="14" t="s">
        <v>23</v>
      </c>
      <c r="AP228" s="14" t="s">
        <v>24</v>
      </c>
      <c r="AQ228" s="14" t="s">
        <v>25</v>
      </c>
    </row>
    <row r="229" spans="1:43" ht="22.5" x14ac:dyDescent="0.2">
      <c r="A229" s="13" t="s">
        <v>354</v>
      </c>
      <c r="B229" s="13" t="s">
        <v>355</v>
      </c>
      <c r="C229" s="13" t="s">
        <v>997</v>
      </c>
      <c r="D229" s="13">
        <v>261.22000000000003</v>
      </c>
      <c r="E229" s="13">
        <v>0</v>
      </c>
      <c r="F229" s="13">
        <v>0</v>
      </c>
      <c r="G229" s="13">
        <v>261.22000000000003</v>
      </c>
      <c r="H229" s="13">
        <v>238.62700000000001</v>
      </c>
      <c r="I229" s="13">
        <v>0</v>
      </c>
      <c r="J229" s="13">
        <v>0</v>
      </c>
      <c r="K229" s="13">
        <v>5</v>
      </c>
      <c r="L229" s="13">
        <v>243.62700000000001</v>
      </c>
      <c r="M229" s="13">
        <v>17.593000000000018</v>
      </c>
      <c r="N229" s="13">
        <v>5.4169412373737318</v>
      </c>
      <c r="O229" s="13">
        <v>12.176058762626287</v>
      </c>
      <c r="P229" s="13">
        <v>22.593000000000018</v>
      </c>
      <c r="Q229" s="13">
        <v>40.6</v>
      </c>
      <c r="R229" s="13">
        <v>1515</v>
      </c>
      <c r="S229" s="13">
        <v>74.599999999999994</v>
      </c>
      <c r="T229" s="18">
        <v>1649050</v>
      </c>
      <c r="U229" s="18">
        <v>4.22</v>
      </c>
      <c r="V229" s="18">
        <v>2863.58</v>
      </c>
      <c r="W229" s="13" t="s">
        <v>28</v>
      </c>
      <c r="X229" s="13" t="str">
        <f>IFERROR(((W229*1000000)/Table2[[#This Row],[Number of Service Connections]])/365,"")</f>
        <v/>
      </c>
      <c r="Y229" s="18">
        <v>22859.49</v>
      </c>
      <c r="Z229" s="18">
        <v>34867.120000000003</v>
      </c>
      <c r="AA229" s="13" t="s">
        <v>22</v>
      </c>
      <c r="AB229" s="16">
        <v>8.6490314677283575E-2</v>
      </c>
      <c r="AC229" s="16">
        <v>4.3688493601284697E-2</v>
      </c>
      <c r="AD229" s="18">
        <v>57726.61</v>
      </c>
      <c r="AE229" s="20">
        <f t="shared" si="3"/>
        <v>31.815181518151853</v>
      </c>
      <c r="AF229" s="13">
        <v>9.7959966316266236</v>
      </c>
      <c r="AG229" s="13">
        <f>(Table2[[#This Row],[Real Losses (million gallons/ year)]]*1000000)/Table2[[#This Row],[Number of Service Connections]]/365</f>
        <v>22.019184886525228</v>
      </c>
      <c r="AH229" s="13">
        <f>(Table2[[#This Row],[Real Losses (million gallons/ year)]]*1000000)/Table2[[#This Row],[Length of Mains (miles)]]/365</f>
        <v>821.65184982969743</v>
      </c>
      <c r="AI229" s="18">
        <v>38.103382023175982</v>
      </c>
      <c r="AJ229" s="18">
        <v>15.088773611694489</v>
      </c>
      <c r="AK229" s="18">
        <v>23.01460841148149</v>
      </c>
      <c r="AL229" s="13">
        <v>50.222222222222214</v>
      </c>
      <c r="AM229" s="13">
        <v>12.176058762626287</v>
      </c>
      <c r="AO229" s="14" t="s">
        <v>23</v>
      </c>
      <c r="AP229" s="14" t="s">
        <v>24</v>
      </c>
      <c r="AQ229" s="14" t="s">
        <v>37</v>
      </c>
    </row>
    <row r="230" spans="1:43" x14ac:dyDescent="0.2">
      <c r="A230" s="13" t="s">
        <v>356</v>
      </c>
      <c r="B230" s="13" t="s">
        <v>357</v>
      </c>
      <c r="C230" s="13" t="s">
        <v>998</v>
      </c>
      <c r="D230" s="13">
        <v>77.923000000000002</v>
      </c>
      <c r="F230" s="13">
        <v>69.233999999999995</v>
      </c>
      <c r="G230" s="13">
        <v>8.9577319587628921</v>
      </c>
      <c r="H230" s="13">
        <v>6.5970000000000004</v>
      </c>
      <c r="I230" s="13">
        <v>0.252</v>
      </c>
      <c r="J230" s="13">
        <v>1.0329999999999999</v>
      </c>
      <c r="K230" s="13">
        <v>0.11197164948453615</v>
      </c>
      <c r="L230" s="13">
        <v>7.9939716494845356</v>
      </c>
      <c r="M230" s="13">
        <v>0.96376030927835643</v>
      </c>
      <c r="N230" s="13">
        <v>0.27486621134020678</v>
      </c>
      <c r="O230" s="13">
        <v>0.68889409793814971</v>
      </c>
      <c r="P230" s="13">
        <v>2.1087319587628923</v>
      </c>
      <c r="Q230" s="13">
        <v>5</v>
      </c>
      <c r="R230" s="13">
        <v>216</v>
      </c>
      <c r="S230" s="13">
        <v>60</v>
      </c>
      <c r="T230" s="18">
        <v>389498.14</v>
      </c>
      <c r="U230" s="18">
        <v>8.42</v>
      </c>
      <c r="V230" s="18">
        <v>183.78</v>
      </c>
      <c r="W230" s="13" t="s">
        <v>28</v>
      </c>
      <c r="X230" s="13" t="str">
        <f>IFERROR(((W230*1000000)/Table2[[#This Row],[Number of Service Connections]])/365,"")</f>
        <v/>
      </c>
      <c r="Y230" s="18">
        <v>2314.37</v>
      </c>
      <c r="Z230" s="18">
        <v>126.61</v>
      </c>
      <c r="AA230" s="13" t="s">
        <v>22</v>
      </c>
      <c r="AB230" s="16">
        <v>0.23540913799056332</v>
      </c>
      <c r="AC230" s="16">
        <v>6.8072246674807805E-3</v>
      </c>
      <c r="AD230" s="18">
        <v>2440.98</v>
      </c>
      <c r="AE230" s="20">
        <f t="shared" si="3"/>
        <v>12.224255571770122</v>
      </c>
      <c r="AF230" s="13">
        <v>3.4863801539853729</v>
      </c>
      <c r="AG230" s="13">
        <f>(Table2[[#This Row],[Real Losses (million gallons/ year)]]*1000000)/Table2[[#This Row],[Number of Service Connections]]/365</f>
        <v>8.7378754177847497</v>
      </c>
      <c r="AH230" s="13">
        <f>(Table2[[#This Row],[Real Losses (million gallons/ year)]]*1000000)/Table2[[#This Row],[Length of Mains (miles)]]/365</f>
        <v>377.47621804830118</v>
      </c>
      <c r="AI230" s="18">
        <v>11.300833333333333</v>
      </c>
      <c r="AJ230" s="18">
        <v>10.714675925925926</v>
      </c>
      <c r="AK230" s="18">
        <v>0.5861574074074074</v>
      </c>
      <c r="AL230" s="13">
        <v>28.67876000681315</v>
      </c>
      <c r="AM230" s="13">
        <v>0.68889409793814971</v>
      </c>
      <c r="AO230" s="14" t="s">
        <v>23</v>
      </c>
      <c r="AP230" s="14" t="s">
        <v>66</v>
      </c>
      <c r="AQ230" s="14" t="s">
        <v>25</v>
      </c>
    </row>
    <row r="231" spans="1:43" x14ac:dyDescent="0.2">
      <c r="A231" s="13" t="s">
        <v>358</v>
      </c>
      <c r="B231" s="13" t="s">
        <v>359</v>
      </c>
      <c r="C231" s="13" t="s">
        <v>999</v>
      </c>
      <c r="D231" s="13">
        <v>615.42399999999998</v>
      </c>
      <c r="E231" s="13">
        <v>0</v>
      </c>
      <c r="F231" s="13">
        <v>0</v>
      </c>
      <c r="G231" s="13">
        <v>609.2703692703692</v>
      </c>
      <c r="H231" s="13">
        <v>545.57000000000005</v>
      </c>
      <c r="I231" s="13">
        <v>0</v>
      </c>
      <c r="J231" s="13">
        <v>0.111</v>
      </c>
      <c r="K231" s="13">
        <v>8.8320000000000007</v>
      </c>
      <c r="L231" s="13">
        <v>554.51300000000003</v>
      </c>
      <c r="M231" s="13">
        <v>54.757369270369168</v>
      </c>
      <c r="N231" s="13">
        <v>4.5290698298961178</v>
      </c>
      <c r="O231" s="13">
        <v>50.228299440473052</v>
      </c>
      <c r="P231" s="13">
        <v>63.700369270369166</v>
      </c>
      <c r="Q231" s="13">
        <v>102.2</v>
      </c>
      <c r="R231" s="13">
        <v>4057</v>
      </c>
      <c r="S231" s="13">
        <v>50</v>
      </c>
      <c r="T231" s="18">
        <v>3245837</v>
      </c>
      <c r="U231" s="18">
        <v>7.11</v>
      </c>
      <c r="V231" s="18">
        <v>349.84</v>
      </c>
      <c r="W231" s="13">
        <v>21.196498999999999</v>
      </c>
      <c r="X231" s="13">
        <f>IFERROR(((W231*1000000)/Table2[[#This Row],[Number of Service Connections]])/365,"")</f>
        <v>14.314173034261769</v>
      </c>
      <c r="Y231" s="18">
        <v>32201.69</v>
      </c>
      <c r="Z231" s="18">
        <v>17571.87</v>
      </c>
      <c r="AA231" s="13" t="s">
        <v>22</v>
      </c>
      <c r="AB231" s="16">
        <v>0.1045518910539724</v>
      </c>
      <c r="AC231" s="16">
        <v>1.6298469050299351E-2</v>
      </c>
      <c r="AD231" s="18">
        <v>49773.56</v>
      </c>
      <c r="AE231" s="20">
        <f t="shared" si="3"/>
        <v>36.978109386697888</v>
      </c>
      <c r="AF231" s="13">
        <v>3.0585187312955573</v>
      </c>
      <c r="AG231" s="13">
        <f>(Table2[[#This Row],[Real Losses (million gallons/ year)]]*1000000)/Table2[[#This Row],[Number of Service Connections]]/365</f>
        <v>33.919590655402331</v>
      </c>
      <c r="AH231" s="13">
        <f>(Table2[[#This Row],[Real Losses (million gallons/ year)]]*1000000)/Table2[[#This Row],[Length of Mains (miles)]]/365</f>
        <v>1346.4949049801103</v>
      </c>
      <c r="AI231" s="18">
        <v>12.268562977569633</v>
      </c>
      <c r="AJ231" s="18">
        <v>7.937315750554597</v>
      </c>
      <c r="AK231" s="18">
        <v>4.3312472270150355</v>
      </c>
      <c r="AL231" s="13">
        <v>63.742366801190315</v>
      </c>
      <c r="AM231" s="13">
        <v>50.228299440473052</v>
      </c>
      <c r="AN231" s="13">
        <v>2.369650735268737</v>
      </c>
      <c r="AO231" s="14" t="s">
        <v>23</v>
      </c>
      <c r="AP231" s="14" t="s">
        <v>55</v>
      </c>
      <c r="AQ231" s="14" t="s">
        <v>25</v>
      </c>
    </row>
    <row r="232" spans="1:43" x14ac:dyDescent="0.2">
      <c r="A232" s="13" t="s">
        <v>360</v>
      </c>
      <c r="B232" s="13" t="s">
        <v>211</v>
      </c>
      <c r="C232" s="13" t="s">
        <v>1000</v>
      </c>
      <c r="D232" s="13">
        <v>457.95600000000002</v>
      </c>
      <c r="E232" s="13">
        <v>0</v>
      </c>
      <c r="F232" s="13">
        <v>203.40600000000001</v>
      </c>
      <c r="G232" s="13">
        <v>251.40740740740745</v>
      </c>
      <c r="H232" s="13">
        <v>168.601</v>
      </c>
      <c r="I232" s="13">
        <v>0</v>
      </c>
      <c r="J232" s="13">
        <v>0</v>
      </c>
      <c r="K232" s="13">
        <v>3.1425925925925933</v>
      </c>
      <c r="L232" s="13">
        <v>171.74359259259259</v>
      </c>
      <c r="M232" s="13">
        <v>79.663814814814856</v>
      </c>
      <c r="N232" s="13">
        <v>2.7530614225589121</v>
      </c>
      <c r="O232" s="13">
        <v>76.910753392255941</v>
      </c>
      <c r="P232" s="13">
        <v>82.806407407407448</v>
      </c>
      <c r="Q232" s="13">
        <v>75.599999999999994</v>
      </c>
      <c r="R232" s="13">
        <v>3218</v>
      </c>
      <c r="S232" s="13">
        <v>50</v>
      </c>
      <c r="T232" s="18">
        <v>1034926</v>
      </c>
      <c r="U232" s="18">
        <v>3.97</v>
      </c>
      <c r="V232" s="18">
        <v>428.34</v>
      </c>
      <c r="W232" s="13">
        <v>16.273451999999999</v>
      </c>
      <c r="X232" s="13">
        <f>IFERROR(((W232*1000000)/Table2[[#This Row],[Number of Service Connections]])/365,"")</f>
        <v>13.854816656308264</v>
      </c>
      <c r="Y232" s="18">
        <v>10929.65</v>
      </c>
      <c r="Z232" s="18">
        <v>32943.949999999997</v>
      </c>
      <c r="AA232" s="13" t="s">
        <v>22</v>
      </c>
      <c r="AB232" s="16">
        <v>0.32937139068945209</v>
      </c>
      <c r="AC232" s="16">
        <v>4.3693659321254762E-2</v>
      </c>
      <c r="AD232" s="18">
        <v>43873.599999999999</v>
      </c>
      <c r="AE232" s="20">
        <f t="shared" si="3"/>
        <v>67.823811960815334</v>
      </c>
      <c r="AF232" s="13">
        <v>2.3438887614692288</v>
      </c>
      <c r="AG232" s="13">
        <f>(Table2[[#This Row],[Real Losses (million gallons/ year)]]*1000000)/Table2[[#This Row],[Number of Service Connections]]/365</f>
        <v>65.479923199346104</v>
      </c>
      <c r="AH232" s="13">
        <f>(Table2[[#This Row],[Real Losses (million gallons/ year)]]*1000000)/Table2[[#This Row],[Length of Mains (miles)]]/365</f>
        <v>2787.2274187234889</v>
      </c>
      <c r="AI232" s="18">
        <v>13.633809819763828</v>
      </c>
      <c r="AJ232" s="18">
        <v>3.396410814170292</v>
      </c>
      <c r="AK232" s="18">
        <v>10.237399005593536</v>
      </c>
      <c r="AL232" s="13">
        <v>52.032098765432082</v>
      </c>
      <c r="AM232" s="13">
        <v>76.910753392255941</v>
      </c>
      <c r="AN232" s="13">
        <v>4.7261486617747694</v>
      </c>
      <c r="AO232" s="14" t="s">
        <v>23</v>
      </c>
      <c r="AP232" s="14" t="s">
        <v>66</v>
      </c>
      <c r="AQ232" s="14" t="s">
        <v>24</v>
      </c>
    </row>
    <row r="233" spans="1:43" x14ac:dyDescent="0.2">
      <c r="A233" s="13" t="s">
        <v>361</v>
      </c>
      <c r="B233" s="13" t="s">
        <v>54</v>
      </c>
      <c r="C233" s="13" t="s">
        <v>1001</v>
      </c>
      <c r="D233" s="13">
        <v>150.137</v>
      </c>
      <c r="E233" s="13">
        <v>0</v>
      </c>
      <c r="F233" s="13">
        <v>0</v>
      </c>
      <c r="G233" s="13">
        <v>155.10020661157026</v>
      </c>
      <c r="H233" s="13">
        <v>114.741</v>
      </c>
      <c r="I233" s="13">
        <v>0</v>
      </c>
      <c r="J233" s="13">
        <v>0.35299999999999998</v>
      </c>
      <c r="K233" s="13">
        <v>1.9387525826446284</v>
      </c>
      <c r="L233" s="13">
        <v>117.03275258264462</v>
      </c>
      <c r="M233" s="13">
        <v>38.067454028925638</v>
      </c>
      <c r="N233" s="13">
        <v>2.4273035241431478</v>
      </c>
      <c r="O233" s="13">
        <v>35.64015050478249</v>
      </c>
      <c r="P233" s="13">
        <v>40.359206611570265</v>
      </c>
      <c r="Q233" s="13">
        <v>73.3</v>
      </c>
      <c r="R233" s="13">
        <v>2153</v>
      </c>
      <c r="S233" s="13">
        <v>73.8</v>
      </c>
      <c r="T233" s="18">
        <v>648964</v>
      </c>
      <c r="U233" s="18">
        <v>6.07</v>
      </c>
      <c r="V233" s="18">
        <v>706.67</v>
      </c>
      <c r="W233" s="13">
        <v>19.381252310999997</v>
      </c>
      <c r="X233" s="13">
        <f>IFERROR(((W233*1000000)/Table2[[#This Row],[Number of Service Connections]])/365,"")</f>
        <v>24.662945378541568</v>
      </c>
      <c r="Y233" s="18">
        <v>14733.73</v>
      </c>
      <c r="Z233" s="18">
        <v>25185.83</v>
      </c>
      <c r="AA233" s="13" t="s">
        <v>22</v>
      </c>
      <c r="AB233" s="16">
        <v>0.26021375144035125</v>
      </c>
      <c r="AC233" s="16">
        <v>6.4008281424456553E-2</v>
      </c>
      <c r="AD233" s="18">
        <v>39919.56</v>
      </c>
      <c r="AE233" s="20">
        <f t="shared" si="3"/>
        <v>48.441428053783682</v>
      </c>
      <c r="AF233" s="13">
        <v>3.0887815334361708</v>
      </c>
      <c r="AG233" s="13">
        <f>(Table2[[#This Row],[Real Losses (million gallons/ year)]]*1000000)/Table2[[#This Row],[Number of Service Connections]]/365</f>
        <v>45.352646520347513</v>
      </c>
      <c r="AH233" s="13">
        <f>(Table2[[#This Row],[Real Losses (million gallons/ year)]]*1000000)/Table2[[#This Row],[Length of Mains (miles)]]/365</f>
        <v>1332.1179803316261</v>
      </c>
      <c r="AI233" s="18">
        <v>18.541365536460752</v>
      </c>
      <c r="AJ233" s="18">
        <v>6.8433488156061308</v>
      </c>
      <c r="AK233" s="18">
        <v>11.698016720854621</v>
      </c>
      <c r="AL233" s="13">
        <v>60.233926128590973</v>
      </c>
      <c r="AM233" s="13">
        <v>35.64015050478249</v>
      </c>
      <c r="AN233" s="13">
        <v>1.8388982266411451</v>
      </c>
      <c r="AO233" s="14" t="s">
        <v>23</v>
      </c>
      <c r="AP233" s="14" t="s">
        <v>24</v>
      </c>
      <c r="AQ233" s="14" t="s">
        <v>55</v>
      </c>
    </row>
    <row r="234" spans="1:43" ht="22.5" x14ac:dyDescent="0.2">
      <c r="A234" s="13" t="s">
        <v>362</v>
      </c>
      <c r="B234" s="13" t="s">
        <v>363</v>
      </c>
      <c r="C234" s="13" t="s">
        <v>1002</v>
      </c>
      <c r="D234" s="13">
        <v>1759.3</v>
      </c>
      <c r="E234" s="13">
        <v>0</v>
      </c>
      <c r="F234" s="13">
        <v>0</v>
      </c>
      <c r="G234" s="13">
        <v>1786.0913705583755</v>
      </c>
      <c r="H234" s="13">
        <v>1232.9283</v>
      </c>
      <c r="I234" s="13">
        <v>0.24145</v>
      </c>
      <c r="J234" s="13">
        <v>32.167468999999997</v>
      </c>
      <c r="K234" s="13">
        <v>22.326142131979694</v>
      </c>
      <c r="L234" s="13">
        <v>1287.6633611319796</v>
      </c>
      <c r="M234" s="13">
        <v>498.42800942639587</v>
      </c>
      <c r="N234" s="13">
        <v>20.326294317810159</v>
      </c>
      <c r="O234" s="13">
        <v>478.10171510858572</v>
      </c>
      <c r="P234" s="13">
        <v>552.92162055837559</v>
      </c>
      <c r="Q234" s="13">
        <v>123</v>
      </c>
      <c r="R234" s="13">
        <v>7991</v>
      </c>
      <c r="S234" s="13">
        <v>68</v>
      </c>
      <c r="T234" s="18">
        <v>1962567.71</v>
      </c>
      <c r="U234" s="18">
        <v>4.6900000000000004</v>
      </c>
      <c r="V234" s="18">
        <v>108.16</v>
      </c>
      <c r="W234" s="13">
        <v>46.266465599999997</v>
      </c>
      <c r="X234" s="13">
        <f>IFERROR(((W234*1000000)/Table2[[#This Row],[Number of Service Connections]])/365,"")</f>
        <v>15.862525341008633</v>
      </c>
      <c r="Y234" s="18">
        <v>95330.32</v>
      </c>
      <c r="Z234" s="18">
        <v>51710.47</v>
      </c>
      <c r="AA234" s="13" t="s">
        <v>22</v>
      </c>
      <c r="AB234" s="16">
        <v>0.30957073623031889</v>
      </c>
      <c r="AC234" s="16">
        <v>7.7925820929478112E-2</v>
      </c>
      <c r="AD234" s="18">
        <v>147040.79</v>
      </c>
      <c r="AE234" s="20">
        <f t="shared" si="3"/>
        <v>170.88677139398118</v>
      </c>
      <c r="AF234" s="13">
        <v>6.9688997100540018</v>
      </c>
      <c r="AG234" s="13">
        <f>(Table2[[#This Row],[Real Losses (million gallons/ year)]]*1000000)/Table2[[#This Row],[Number of Service Connections]]/365</f>
        <v>163.91787168392719</v>
      </c>
      <c r="AH234" s="13">
        <f>(Table2[[#This Row],[Real Losses (million gallons/ year)]]*1000000)/Table2[[#This Row],[Length of Mains (miles)]]/365</f>
        <v>10649.330996961482</v>
      </c>
      <c r="AI234" s="18">
        <v>18.400799649605805</v>
      </c>
      <c r="AJ234" s="18">
        <v>11.929710924790388</v>
      </c>
      <c r="AK234" s="18">
        <v>6.4710887248154174</v>
      </c>
      <c r="AL234" s="13">
        <v>62.543859649122787</v>
      </c>
      <c r="AM234" s="13">
        <v>478.10171510858572</v>
      </c>
      <c r="AN234" s="13">
        <v>10.333655465322291</v>
      </c>
      <c r="AO234" s="14" t="s">
        <v>23</v>
      </c>
      <c r="AP234" s="14" t="s">
        <v>37</v>
      </c>
      <c r="AQ234" s="14" t="s">
        <v>45</v>
      </c>
    </row>
    <row r="235" spans="1:43" x14ac:dyDescent="0.2">
      <c r="A235" s="13" t="s">
        <v>613</v>
      </c>
      <c r="B235" s="13" t="s">
        <v>1248</v>
      </c>
      <c r="C235" s="13" t="s">
        <v>1169</v>
      </c>
      <c r="E235" s="13">
        <v>71.393000000000001</v>
      </c>
      <c r="G235" s="13">
        <v>71.393000000000001</v>
      </c>
      <c r="H235" s="13">
        <v>68.536000000000001</v>
      </c>
      <c r="J235" s="13">
        <v>0.57499999999999996</v>
      </c>
      <c r="K235" s="13">
        <v>0.89241250000000005</v>
      </c>
      <c r="L235" s="13">
        <v>70.00341250000001</v>
      </c>
      <c r="M235" s="13">
        <v>1.3895874999999904</v>
      </c>
      <c r="N235" s="13">
        <v>1.0479134090909079</v>
      </c>
      <c r="O235" s="13">
        <v>0.34167409090908252</v>
      </c>
      <c r="P235" s="13">
        <v>2.8569999999999904</v>
      </c>
      <c r="Q235" s="13">
        <v>14</v>
      </c>
      <c r="R235" s="13">
        <v>1161</v>
      </c>
      <c r="S235" s="13">
        <v>49.6</v>
      </c>
      <c r="T235" s="18">
        <v>1261006</v>
      </c>
      <c r="U235" s="18">
        <v>3.55</v>
      </c>
      <c r="V235" s="18">
        <v>2965</v>
      </c>
      <c r="W235" s="13" t="s">
        <v>28</v>
      </c>
      <c r="X235" s="13" t="str">
        <f>IFERROR(((W235*1000000)/Table2[[#This Row],[Number of Service Connections]])/365,"")</f>
        <v/>
      </c>
      <c r="Y235" s="18">
        <v>3720.09</v>
      </c>
      <c r="Z235" s="18">
        <v>1013.06</v>
      </c>
      <c r="AA235" s="13" t="s">
        <v>22</v>
      </c>
      <c r="AB235" s="16">
        <v>4.0017928928606311E-2</v>
      </c>
      <c r="AC235" s="16">
        <v>7.2037994619519275E-3</v>
      </c>
      <c r="AD235" s="18">
        <v>4733.1499999999996</v>
      </c>
      <c r="AE235" s="20">
        <f t="shared" si="3"/>
        <v>3.2791464608922172</v>
      </c>
      <c r="AF235" s="13">
        <v>2.472864462829417</v>
      </c>
      <c r="AG235" s="13">
        <f>(Table2[[#This Row],[Real Losses (million gallons/ year)]]*1000000)/Table2[[#This Row],[Number of Service Connections]]/365</f>
        <v>0.8062819980628001</v>
      </c>
      <c r="AH235" s="13">
        <f>(Table2[[#This Row],[Real Losses (million gallons/ year)]]*1000000)/Table2[[#This Row],[Length of Mains (miles)]]/365</f>
        <v>66.863814267922209</v>
      </c>
      <c r="AI235" s="18">
        <v>4.0767872523686481</v>
      </c>
      <c r="AJ235" s="18">
        <v>3.2042118863049094</v>
      </c>
      <c r="AK235" s="18">
        <v>0.8725753660637382</v>
      </c>
      <c r="AL235" s="13">
        <v>53.196078431372555</v>
      </c>
      <c r="AM235" s="13">
        <v>0.34167409090908252</v>
      </c>
      <c r="AO235" s="14" t="s">
        <v>36</v>
      </c>
      <c r="AP235" s="14" t="s">
        <v>25</v>
      </c>
      <c r="AQ235" s="14" t="s">
        <v>55</v>
      </c>
    </row>
    <row r="236" spans="1:43" x14ac:dyDescent="0.2">
      <c r="A236" s="13" t="s">
        <v>364</v>
      </c>
      <c r="B236" s="13" t="s">
        <v>365</v>
      </c>
      <c r="C236" s="13" t="s">
        <v>1003</v>
      </c>
      <c r="D236" s="13">
        <v>95.605999999999995</v>
      </c>
      <c r="E236" s="13">
        <v>0</v>
      </c>
      <c r="F236" s="13">
        <v>16.038</v>
      </c>
      <c r="G236" s="13">
        <v>79.567999999999998</v>
      </c>
      <c r="H236" s="13">
        <v>61.073</v>
      </c>
      <c r="I236" s="13">
        <v>3.5999999999999997E-2</v>
      </c>
      <c r="J236" s="13">
        <v>0.47</v>
      </c>
      <c r="K236" s="13">
        <v>0.99460000000000004</v>
      </c>
      <c r="L236" s="13">
        <v>62.573599999999999</v>
      </c>
      <c r="M236" s="13">
        <v>16.994399999999999</v>
      </c>
      <c r="N236" s="13">
        <v>3.5907077631579032</v>
      </c>
      <c r="O236" s="13">
        <v>13.403692236842096</v>
      </c>
      <c r="P236" s="13">
        <v>18.458999999999996</v>
      </c>
      <c r="Q236" s="13">
        <v>30</v>
      </c>
      <c r="R236" s="13">
        <v>1450</v>
      </c>
      <c r="S236" s="13">
        <v>60</v>
      </c>
      <c r="T236" s="18">
        <v>1030161</v>
      </c>
      <c r="U236" s="18">
        <v>10.46</v>
      </c>
      <c r="V236" s="18">
        <v>1005.66</v>
      </c>
      <c r="W236" s="13" t="s">
        <v>28</v>
      </c>
      <c r="X236" s="13" t="str">
        <f>IFERROR(((W236*1000000)/Table2[[#This Row],[Number of Service Connections]])/365,"")</f>
        <v/>
      </c>
      <c r="Y236" s="18">
        <v>37558.800000000003</v>
      </c>
      <c r="Z236" s="18">
        <v>13479.56</v>
      </c>
      <c r="AA236" s="13" t="s">
        <v>22</v>
      </c>
      <c r="AB236" s="16">
        <v>0.2319902473356123</v>
      </c>
      <c r="AC236" s="16">
        <v>5.0973828337060219E-2</v>
      </c>
      <c r="AD236" s="18">
        <v>51038.36</v>
      </c>
      <c r="AE236" s="20">
        <f t="shared" si="3"/>
        <v>32.110344827586204</v>
      </c>
      <c r="AF236" s="13">
        <v>6.7845210451731752</v>
      </c>
      <c r="AG236" s="13">
        <f>(Table2[[#This Row],[Real Losses (million gallons/ year)]]*1000000)/Table2[[#This Row],[Number of Service Connections]]/365</f>
        <v>25.325823782413032</v>
      </c>
      <c r="AH236" s="13">
        <f>(Table2[[#This Row],[Real Losses (million gallons/ year)]]*1000000)/Table2[[#This Row],[Length of Mains (miles)]]/365</f>
        <v>1224.0814828166299</v>
      </c>
      <c r="AI236" s="18">
        <v>35.198868965517242</v>
      </c>
      <c r="AJ236" s="18">
        <v>25.902620689655173</v>
      </c>
      <c r="AK236" s="18">
        <v>9.2962482758620695</v>
      </c>
      <c r="AL236" s="13">
        <v>55.543859649122801</v>
      </c>
      <c r="AM236" s="13">
        <v>13.403692236842096</v>
      </c>
      <c r="AO236" s="14" t="s">
        <v>23</v>
      </c>
      <c r="AP236" s="14" t="s">
        <v>24</v>
      </c>
      <c r="AQ236" s="14" t="s">
        <v>66</v>
      </c>
    </row>
    <row r="237" spans="1:43" ht="22.5" x14ac:dyDescent="0.2">
      <c r="A237" s="13" t="s">
        <v>366</v>
      </c>
      <c r="B237" s="13" t="s">
        <v>367</v>
      </c>
      <c r="C237" s="13" t="s">
        <v>1004</v>
      </c>
      <c r="D237" s="13">
        <v>287.533435</v>
      </c>
      <c r="G237" s="13">
        <v>292.20877540650406</v>
      </c>
      <c r="H237" s="13">
        <v>199.55669</v>
      </c>
      <c r="J237" s="13">
        <v>0.20412</v>
      </c>
      <c r="K237" s="13">
        <v>3.6526096925813007</v>
      </c>
      <c r="L237" s="13">
        <v>203.4134196925813</v>
      </c>
      <c r="M237" s="13">
        <v>88.79535571392276</v>
      </c>
      <c r="N237" s="13">
        <v>11.743140505621545</v>
      </c>
      <c r="O237" s="13">
        <v>77.05221520830122</v>
      </c>
      <c r="P237" s="13">
        <v>92.652085406504057</v>
      </c>
      <c r="Q237" s="13">
        <v>66.900000000000006</v>
      </c>
      <c r="R237" s="13">
        <v>4133</v>
      </c>
      <c r="S237" s="13">
        <v>57.3</v>
      </c>
      <c r="T237" s="18">
        <v>3092649.18</v>
      </c>
      <c r="U237" s="18">
        <v>10.5</v>
      </c>
      <c r="V237" s="18">
        <v>805.51</v>
      </c>
      <c r="W237" s="13">
        <v>22.377261793653403</v>
      </c>
      <c r="X237" s="13">
        <f>IFERROR(((W237*1000000)/Table2[[#This Row],[Number of Service Connections]])/365,"")</f>
        <v>14.833672044024807</v>
      </c>
      <c r="Y237" s="18">
        <v>123302.98</v>
      </c>
      <c r="Z237" s="18">
        <v>62066.33</v>
      </c>
      <c r="AA237" s="13" t="s">
        <v>22</v>
      </c>
      <c r="AB237" s="16">
        <v>0.31707495874349362</v>
      </c>
      <c r="AC237" s="16">
        <v>6.0943200649785985E-2</v>
      </c>
      <c r="AD237" s="18">
        <v>185369.31</v>
      </c>
      <c r="AE237" s="20">
        <f t="shared" si="3"/>
        <v>58.861588957520503</v>
      </c>
      <c r="AF237" s="13">
        <v>7.7844151189533921</v>
      </c>
      <c r="AG237" s="13">
        <f>(Table2[[#This Row],[Real Losses (million gallons/ year)]]*1000000)/Table2[[#This Row],[Number of Service Connections]]/365</f>
        <v>51.077173838567113</v>
      </c>
      <c r="AH237" s="13">
        <f>(Table2[[#This Row],[Real Losses (million gallons/ year)]]*1000000)/Table2[[#This Row],[Length of Mains (miles)]]/365</f>
        <v>3155.4851939431665</v>
      </c>
      <c r="AI237" s="18">
        <v>44.851030728284542</v>
      </c>
      <c r="AJ237" s="18">
        <v>29.833772078393419</v>
      </c>
      <c r="AK237" s="18">
        <v>15.01725864989112</v>
      </c>
      <c r="AL237" s="13">
        <v>70.424193299367005</v>
      </c>
      <c r="AM237" s="13">
        <v>77.05221520830122</v>
      </c>
      <c r="AN237" s="13">
        <v>3.4433263514910757</v>
      </c>
      <c r="AO237" s="14" t="s">
        <v>24</v>
      </c>
      <c r="AP237" s="14" t="s">
        <v>40</v>
      </c>
      <c r="AQ237" s="14" t="s">
        <v>23</v>
      </c>
    </row>
    <row r="238" spans="1:43" x14ac:dyDescent="0.2">
      <c r="A238" s="13" t="s">
        <v>724</v>
      </c>
      <c r="B238" s="13" t="s">
        <v>1297</v>
      </c>
      <c r="C238" s="13" t="s">
        <v>1005</v>
      </c>
      <c r="D238" s="13">
        <v>0</v>
      </c>
      <c r="E238" s="13">
        <v>24.34</v>
      </c>
      <c r="F238" s="13">
        <v>0</v>
      </c>
      <c r="G238" s="13">
        <v>24.34</v>
      </c>
      <c r="H238" s="13">
        <v>19.875</v>
      </c>
      <c r="I238" s="13">
        <v>0</v>
      </c>
      <c r="J238" s="13">
        <v>0</v>
      </c>
      <c r="K238" s="13">
        <v>0.30425000000000002</v>
      </c>
      <c r="L238" s="13">
        <v>20.17925</v>
      </c>
      <c r="M238" s="13">
        <v>4.1607500000000002</v>
      </c>
      <c r="N238" s="13">
        <v>1.1565901315789489</v>
      </c>
      <c r="O238" s="13">
        <v>3.0041598684210511</v>
      </c>
      <c r="P238" s="13">
        <v>4.4649999999999999</v>
      </c>
      <c r="Q238" s="13">
        <v>5.5</v>
      </c>
      <c r="R238" s="13">
        <v>480</v>
      </c>
      <c r="S238" s="13">
        <v>46</v>
      </c>
      <c r="T238" s="18">
        <v>422661.95</v>
      </c>
      <c r="U238" s="18">
        <v>11.59</v>
      </c>
      <c r="V238" s="18">
        <v>4335.2</v>
      </c>
      <c r="W238" s="13" t="s">
        <v>28</v>
      </c>
      <c r="X238" s="13" t="str">
        <f>IFERROR(((W238*1000000)/Table2[[#This Row],[Number of Service Connections]])/365,"")</f>
        <v/>
      </c>
      <c r="Y238" s="18">
        <v>13404.88</v>
      </c>
      <c r="Z238" s="18">
        <v>13023.63</v>
      </c>
      <c r="AA238" s="13" t="s">
        <v>22</v>
      </c>
      <c r="AB238" s="16">
        <v>0.183442892358258</v>
      </c>
      <c r="AC238" s="16">
        <v>6.5649387380574381E-2</v>
      </c>
      <c r="AD238" s="18">
        <v>26428.51</v>
      </c>
      <c r="AE238" s="20">
        <f t="shared" si="3"/>
        <v>23.74857305936073</v>
      </c>
      <c r="AF238" s="13">
        <v>6.6015418469118083</v>
      </c>
      <c r="AG238" s="13">
        <f>(Table2[[#This Row],[Real Losses (million gallons/ year)]]*1000000)/Table2[[#This Row],[Number of Service Connections]]/365</f>
        <v>17.147031212448923</v>
      </c>
      <c r="AH238" s="13">
        <f>(Table2[[#This Row],[Real Losses (million gallons/ year)]]*1000000)/Table2[[#This Row],[Length of Mains (miles)]]/365</f>
        <v>1496.4681785409966</v>
      </c>
      <c r="AI238" s="18">
        <v>55.059395833333333</v>
      </c>
      <c r="AJ238" s="18">
        <v>27.926833333333335</v>
      </c>
      <c r="AK238" s="18">
        <v>27.132562499999999</v>
      </c>
      <c r="AL238" s="13">
        <v>39.677777777777777</v>
      </c>
      <c r="AM238" s="13">
        <v>3.0041598684210511</v>
      </c>
      <c r="AO238" s="14" t="s">
        <v>36</v>
      </c>
      <c r="AP238" s="14" t="s">
        <v>25</v>
      </c>
      <c r="AQ238" s="14" t="s">
        <v>24</v>
      </c>
    </row>
    <row r="239" spans="1:43" ht="22.5" x14ac:dyDescent="0.2">
      <c r="A239" s="13" t="s">
        <v>368</v>
      </c>
      <c r="B239" s="13" t="s">
        <v>369</v>
      </c>
      <c r="C239" s="13" t="s">
        <v>1006</v>
      </c>
      <c r="D239" s="13">
        <v>28.363</v>
      </c>
      <c r="E239" s="13">
        <v>0</v>
      </c>
      <c r="F239" s="13">
        <v>0</v>
      </c>
      <c r="G239" s="13">
        <v>28.363</v>
      </c>
      <c r="H239" s="13">
        <v>29.873000000000001</v>
      </c>
      <c r="I239" s="13">
        <v>0</v>
      </c>
      <c r="J239" s="13">
        <v>0</v>
      </c>
      <c r="K239" s="13">
        <v>0.27500000000000002</v>
      </c>
      <c r="L239" s="13">
        <v>30.148</v>
      </c>
      <c r="M239" s="13">
        <v>-1.7850000000000001</v>
      </c>
      <c r="N239" s="13">
        <v>1.3902983333333352</v>
      </c>
      <c r="O239" s="13">
        <v>-3.1752983333333353</v>
      </c>
      <c r="P239" s="13">
        <v>-1.5100000000000002</v>
      </c>
      <c r="Q239" s="13">
        <v>22</v>
      </c>
      <c r="R239" s="13">
        <v>416</v>
      </c>
      <c r="S239" s="13">
        <v>71.5</v>
      </c>
      <c r="T239" s="18">
        <v>232168.36</v>
      </c>
      <c r="U239" s="18">
        <v>8.74</v>
      </c>
      <c r="V239" s="18">
        <v>2877</v>
      </c>
      <c r="W239" s="13" t="s">
        <v>28</v>
      </c>
      <c r="X239" s="13" t="str">
        <f>IFERROR(((W239*1000000)/Table2[[#This Row],[Number of Service Connections]])/365,"")</f>
        <v/>
      </c>
      <c r="Y239" s="18">
        <v>12151.21</v>
      </c>
      <c r="Z239" s="18">
        <v>-9135.33</v>
      </c>
      <c r="AA239" s="13" t="s">
        <v>22</v>
      </c>
      <c r="AB239" s="16">
        <v>-5.3238373937876823E-2</v>
      </c>
      <c r="AC239" s="16">
        <v>1.6397794808617951E-2</v>
      </c>
      <c r="AD239" s="18">
        <v>3015.8799999999992</v>
      </c>
      <c r="AE239" s="20">
        <f t="shared" si="3"/>
        <v>-11.755795574288728</v>
      </c>
      <c r="AF239" s="13">
        <v>9.1563378117316585</v>
      </c>
      <c r="AG239" s="13">
        <f>(Table2[[#This Row],[Real Losses (million gallons/ year)]]*1000000)/Table2[[#This Row],[Number of Service Connections]]/365</f>
        <v>-20.912133386020386</v>
      </c>
      <c r="AH239" s="13">
        <f>(Table2[[#This Row],[Real Losses (million gallons/ year)]]*1000000)/Table2[[#This Row],[Length of Mains (miles)]]/365</f>
        <v>-395.42943129929455</v>
      </c>
      <c r="AI239" s="18">
        <v>7.249711538461538</v>
      </c>
      <c r="AJ239" s="18">
        <v>29.209639423076922</v>
      </c>
      <c r="AK239" s="18">
        <v>-21.959927884615386</v>
      </c>
      <c r="AL239" s="13">
        <v>47.62222222222222</v>
      </c>
      <c r="AM239" s="13">
        <v>-3.1752983333333353</v>
      </c>
      <c r="AO239" s="14" t="s">
        <v>23</v>
      </c>
      <c r="AP239" s="14" t="s">
        <v>24</v>
      </c>
      <c r="AQ239" s="14" t="s">
        <v>40</v>
      </c>
    </row>
    <row r="240" spans="1:43" x14ac:dyDescent="0.2">
      <c r="A240" s="13" t="s">
        <v>370</v>
      </c>
      <c r="B240" s="13" t="s">
        <v>371</v>
      </c>
      <c r="C240" s="13" t="s">
        <v>1007</v>
      </c>
      <c r="D240" s="13">
        <v>54.930999999999997</v>
      </c>
      <c r="G240" s="13">
        <v>54.930999999999997</v>
      </c>
      <c r="H240" s="13">
        <v>42.472999999999999</v>
      </c>
      <c r="J240" s="13">
        <v>0.28000000000000003</v>
      </c>
      <c r="K240" s="13">
        <v>0.68663750000000001</v>
      </c>
      <c r="L240" s="13">
        <v>43.439637500000003</v>
      </c>
      <c r="M240" s="13">
        <v>11.491362499999994</v>
      </c>
      <c r="N240" s="13">
        <v>2.4936678947368445</v>
      </c>
      <c r="O240" s="13">
        <v>8.997694605263149</v>
      </c>
      <c r="P240" s="13">
        <v>12.457999999999993</v>
      </c>
      <c r="Q240" s="13">
        <v>18.899999999999999</v>
      </c>
      <c r="R240" s="13">
        <v>740</v>
      </c>
      <c r="S240" s="13">
        <v>75.400000000000006</v>
      </c>
      <c r="T240" s="18">
        <v>251991.94</v>
      </c>
      <c r="U240" s="18">
        <v>6.41</v>
      </c>
      <c r="V240" s="18">
        <v>555</v>
      </c>
      <c r="W240" s="13" t="s">
        <v>28</v>
      </c>
      <c r="X240" s="13" t="str">
        <f>IFERROR(((W240*1000000)/Table2[[#This Row],[Number of Service Connections]])/365,"")</f>
        <v/>
      </c>
      <c r="Y240" s="18">
        <v>15984.41</v>
      </c>
      <c r="Z240" s="18">
        <v>4993.72</v>
      </c>
      <c r="AA240" s="13" t="s">
        <v>22</v>
      </c>
      <c r="AB240" s="16">
        <v>0.22679361380641155</v>
      </c>
      <c r="AC240" s="16">
        <v>8.5378189174162553E-2</v>
      </c>
      <c r="AD240" s="18">
        <v>20978.13</v>
      </c>
      <c r="AE240" s="20">
        <f t="shared" si="3"/>
        <v>42.544844502036256</v>
      </c>
      <c r="AF240" s="13">
        <v>9.232387614723601</v>
      </c>
      <c r="AG240" s="13">
        <f>(Table2[[#This Row],[Real Losses (million gallons/ year)]]*1000000)/Table2[[#This Row],[Number of Service Connections]]/365</f>
        <v>33.312456887312656</v>
      </c>
      <c r="AH240" s="13">
        <f>(Table2[[#This Row],[Real Losses (million gallons/ year)]]*1000000)/Table2[[#This Row],[Length of Mains (miles)]]/365</f>
        <v>1304.2972537889614</v>
      </c>
      <c r="AI240" s="18">
        <v>28.348824324324326</v>
      </c>
      <c r="AJ240" s="18">
        <v>21.600554054054054</v>
      </c>
      <c r="AK240" s="18">
        <v>6.7482702702702699</v>
      </c>
      <c r="AL240" s="13">
        <v>47.647058823529413</v>
      </c>
      <c r="AM240" s="13">
        <v>8.997694605263149</v>
      </c>
      <c r="AO240" s="14" t="s">
        <v>23</v>
      </c>
      <c r="AP240" s="14" t="s">
        <v>25</v>
      </c>
      <c r="AQ240" s="14" t="s">
        <v>24</v>
      </c>
    </row>
    <row r="241" spans="1:43" x14ac:dyDescent="0.2">
      <c r="A241" s="13" t="s">
        <v>372</v>
      </c>
      <c r="B241" s="13" t="s">
        <v>373</v>
      </c>
      <c r="C241" s="13" t="s">
        <v>1008</v>
      </c>
      <c r="D241" s="13">
        <v>1454.5930000000001</v>
      </c>
      <c r="E241" s="13">
        <v>0</v>
      </c>
      <c r="F241" s="13">
        <v>1.5009999999999999</v>
      </c>
      <c r="G241" s="13">
        <v>1453.0920000000001</v>
      </c>
      <c r="H241" s="13">
        <v>891.30700000000002</v>
      </c>
      <c r="J241" s="13">
        <v>160.791</v>
      </c>
      <c r="K241" s="13">
        <v>18.163650000000001</v>
      </c>
      <c r="L241" s="13">
        <v>1070.2616499999999</v>
      </c>
      <c r="M241" s="13">
        <v>382.83035000000018</v>
      </c>
      <c r="N241" s="13">
        <v>61.234576447368518</v>
      </c>
      <c r="O241" s="13">
        <v>321.59577355263167</v>
      </c>
      <c r="P241" s="13">
        <v>561.78500000000008</v>
      </c>
      <c r="Q241" s="13">
        <v>183</v>
      </c>
      <c r="R241" s="13">
        <v>12651</v>
      </c>
      <c r="S241" s="13">
        <v>66</v>
      </c>
      <c r="T241" s="18">
        <v>4533785.3499999996</v>
      </c>
      <c r="U241" s="18">
        <v>3.72</v>
      </c>
      <c r="V241" s="18">
        <v>458.2</v>
      </c>
      <c r="W241" s="13">
        <v>69.564211199999988</v>
      </c>
      <c r="X241" s="13">
        <f>IFERROR(((W241*1000000)/Table2[[#This Row],[Number of Service Connections]])/365,"")</f>
        <v>15.06496561536637</v>
      </c>
      <c r="Y241" s="18">
        <v>227567.25</v>
      </c>
      <c r="Z241" s="18">
        <v>147355.18</v>
      </c>
      <c r="AA241" s="13" t="s">
        <v>22</v>
      </c>
      <c r="AB241" s="16">
        <v>0.38661351105091774</v>
      </c>
      <c r="AC241" s="16">
        <v>0.10078100678584927</v>
      </c>
      <c r="AD241" s="18">
        <v>374922.43</v>
      </c>
      <c r="AE241" s="20">
        <f t="shared" si="3"/>
        <v>82.906511261766127</v>
      </c>
      <c r="AF241" s="13">
        <v>13.26108314516661</v>
      </c>
      <c r="AG241" s="13">
        <f>(Table2[[#This Row],[Real Losses (million gallons/ year)]]*1000000)/Table2[[#This Row],[Number of Service Connections]]/365</f>
        <v>69.645428116599518</v>
      </c>
      <c r="AH241" s="13">
        <f>(Table2[[#This Row],[Real Losses (million gallons/ year)]]*1000000)/Table2[[#This Row],[Length of Mains (miles)]]/365</f>
        <v>4814.6683666836097</v>
      </c>
      <c r="AI241" s="18">
        <v>29.635794008378785</v>
      </c>
      <c r="AJ241" s="18">
        <v>17.988083945933127</v>
      </c>
      <c r="AK241" s="18">
        <v>11.647710062445656</v>
      </c>
      <c r="AL241" s="13">
        <v>64.883921083580134</v>
      </c>
      <c r="AM241" s="13">
        <v>321.59577355263167</v>
      </c>
      <c r="AN241" s="13">
        <v>4.6230061119794845</v>
      </c>
      <c r="AO241" s="14" t="s">
        <v>23</v>
      </c>
      <c r="AP241" s="14" t="s">
        <v>25</v>
      </c>
      <c r="AQ241" s="14" t="s">
        <v>24</v>
      </c>
    </row>
    <row r="242" spans="1:43" ht="22.5" x14ac:dyDescent="0.2">
      <c r="A242" s="13" t="s">
        <v>374</v>
      </c>
      <c r="B242" s="13" t="s">
        <v>375</v>
      </c>
      <c r="C242" s="13" t="s">
        <v>1009</v>
      </c>
      <c r="D242" s="13">
        <v>31.277000000000001</v>
      </c>
      <c r="E242" s="13">
        <v>0</v>
      </c>
      <c r="F242" s="13">
        <v>0</v>
      </c>
      <c r="G242" s="13">
        <v>31.277000000000001</v>
      </c>
      <c r="H242" s="13">
        <v>27.053999999999998</v>
      </c>
      <c r="I242" s="13">
        <v>0.10299999999999999</v>
      </c>
      <c r="J242" s="13">
        <v>1.1479999999999999</v>
      </c>
      <c r="K242" s="13">
        <v>0.39096250000000005</v>
      </c>
      <c r="L242" s="13">
        <v>28.6959625</v>
      </c>
      <c r="M242" s="13">
        <v>2.5810375000000008</v>
      </c>
      <c r="N242" s="13">
        <v>0.21650920426065023</v>
      </c>
      <c r="O242" s="13">
        <v>2.3645282957393503</v>
      </c>
      <c r="P242" s="13">
        <v>4.12</v>
      </c>
      <c r="Q242" s="13">
        <v>11.9</v>
      </c>
      <c r="R242" s="13">
        <v>506</v>
      </c>
      <c r="S242" s="13">
        <v>60</v>
      </c>
      <c r="T242" s="18">
        <v>492540</v>
      </c>
      <c r="U242" s="18">
        <v>6.59</v>
      </c>
      <c r="V242" s="18">
        <v>452.8</v>
      </c>
      <c r="W242" s="13" t="s">
        <v>28</v>
      </c>
      <c r="X242" s="13" t="str">
        <f>IFERROR(((W242*1000000)/Table2[[#This Row],[Number of Service Connections]])/365,"")</f>
        <v/>
      </c>
      <c r="Y242" s="18">
        <v>1426.8</v>
      </c>
      <c r="Z242" s="18">
        <v>1070.6600000000001</v>
      </c>
      <c r="AA242" s="13" t="s">
        <v>22</v>
      </c>
      <c r="AB242" s="16">
        <v>0.13172618857307289</v>
      </c>
      <c r="AC242" s="16">
        <v>6.4853540593423128E-3</v>
      </c>
      <c r="AD242" s="18">
        <v>2497.46</v>
      </c>
      <c r="AE242" s="20">
        <f t="shared" si="3"/>
        <v>13.974971573988849</v>
      </c>
      <c r="AF242" s="13">
        <v>1.1722843914703029</v>
      </c>
      <c r="AG242" s="13">
        <f>(Table2[[#This Row],[Real Losses (million gallons/ year)]]*1000000)/Table2[[#This Row],[Number of Service Connections]]/365</f>
        <v>12.802687182518547</v>
      </c>
      <c r="AH242" s="13">
        <f>(Table2[[#This Row],[Real Losses (million gallons/ year)]]*1000000)/Table2[[#This Row],[Length of Mains (miles)]]/365</f>
        <v>544.38316927347773</v>
      </c>
      <c r="AI242" s="18">
        <v>4.9356916996047433</v>
      </c>
      <c r="AJ242" s="18">
        <v>2.8197628458498025</v>
      </c>
      <c r="AK242" s="18">
        <v>2.1159288537549408</v>
      </c>
      <c r="AL242" s="13">
        <v>58.438596491228076</v>
      </c>
      <c r="AM242" s="13">
        <v>2.3645282957393503</v>
      </c>
      <c r="AO242" s="14" t="s">
        <v>23</v>
      </c>
      <c r="AP242" s="14" t="s">
        <v>24</v>
      </c>
      <c r="AQ242" s="14" t="s">
        <v>40</v>
      </c>
    </row>
    <row r="243" spans="1:43" x14ac:dyDescent="0.2">
      <c r="A243" s="13" t="s">
        <v>376</v>
      </c>
      <c r="B243" s="13" t="s">
        <v>377</v>
      </c>
      <c r="C243" s="13" t="s">
        <v>1010</v>
      </c>
      <c r="E243" s="13">
        <v>10.423999999999999</v>
      </c>
      <c r="G243" s="13">
        <v>10.423999999999999</v>
      </c>
      <c r="H243" s="13">
        <v>7.7850000000000001</v>
      </c>
      <c r="K243" s="13">
        <v>0.1303</v>
      </c>
      <c r="L243" s="13">
        <v>7.9153000000000002</v>
      </c>
      <c r="M243" s="13">
        <v>2.5086999999999993</v>
      </c>
      <c r="N243" s="13">
        <v>0.45525934210526425</v>
      </c>
      <c r="O243" s="13">
        <v>2.0534406578947348</v>
      </c>
      <c r="P243" s="13">
        <v>2.6389999999999993</v>
      </c>
      <c r="Q243" s="13">
        <v>6</v>
      </c>
      <c r="R243" s="13">
        <v>151</v>
      </c>
      <c r="S243" s="13">
        <v>42</v>
      </c>
      <c r="T243" s="18">
        <v>220512</v>
      </c>
      <c r="U243" s="18">
        <v>13.35</v>
      </c>
      <c r="W243" s="13" t="s">
        <v>28</v>
      </c>
      <c r="X243" s="13" t="str">
        <f>IFERROR(((W243*1000000)/Table2[[#This Row],[Number of Service Connections]])/365,"")</f>
        <v/>
      </c>
      <c r="Y243" s="18">
        <v>6077.71</v>
      </c>
      <c r="AA243" s="13" t="s">
        <v>22</v>
      </c>
      <c r="AB243" s="16">
        <v>0.25316577129700685</v>
      </c>
      <c r="AC243" s="16">
        <v>2.7561820749461608E-2</v>
      </c>
      <c r="AD243" s="18">
        <v>6077.71</v>
      </c>
      <c r="AE243" s="20">
        <f t="shared" si="3"/>
        <v>45.517554204844402</v>
      </c>
      <c r="AF243" s="13">
        <v>8.2601713164340786</v>
      </c>
      <c r="AG243" s="13">
        <f>(Table2[[#This Row],[Real Losses (million gallons/ year)]]*1000000)/Table2[[#This Row],[Number of Service Connections]]/365</f>
        <v>37.257382888410319</v>
      </c>
      <c r="AH243" s="13">
        <f>(Table2[[#This Row],[Real Losses (million gallons/ year)]]*1000000)/Table2[[#This Row],[Length of Mains (miles)]]/365</f>
        <v>937.64413602499303</v>
      </c>
      <c r="AI243" s="18">
        <v>40.249735099337748</v>
      </c>
      <c r="AJ243" s="18">
        <v>40.249735099337748</v>
      </c>
      <c r="AK243" s="18">
        <v>0</v>
      </c>
      <c r="AL243" s="13">
        <v>30</v>
      </c>
      <c r="AM243" s="13">
        <v>2.0534406578947348</v>
      </c>
      <c r="AO243" s="14" t="s">
        <v>36</v>
      </c>
      <c r="AP243" s="14" t="s">
        <v>25</v>
      </c>
      <c r="AQ243" s="14" t="s">
        <v>24</v>
      </c>
    </row>
    <row r="244" spans="1:43" ht="22.5" x14ac:dyDescent="0.2">
      <c r="A244" s="13" t="s">
        <v>378</v>
      </c>
      <c r="B244" s="13" t="s">
        <v>371</v>
      </c>
      <c r="C244" s="13" t="s">
        <v>1011</v>
      </c>
      <c r="D244" s="13">
        <v>401.38299999999998</v>
      </c>
      <c r="G244" s="13">
        <v>395.25652387986207</v>
      </c>
      <c r="H244" s="13">
        <v>323.86799999999999</v>
      </c>
      <c r="I244" s="13">
        <v>0.36</v>
      </c>
      <c r="K244" s="13">
        <v>5.6031000000000004</v>
      </c>
      <c r="L244" s="13">
        <v>329.83109999999999</v>
      </c>
      <c r="M244" s="13">
        <v>65.42542387986208</v>
      </c>
      <c r="N244" s="13">
        <v>7.6476923301078168</v>
      </c>
      <c r="O244" s="13">
        <v>57.777731549754265</v>
      </c>
      <c r="P244" s="13">
        <v>71.028523879862078</v>
      </c>
      <c r="Q244" s="13">
        <v>66.400000000000006</v>
      </c>
      <c r="R244" s="13">
        <v>4787</v>
      </c>
      <c r="S244" s="13">
        <v>71.92</v>
      </c>
      <c r="T244" s="18">
        <v>1717159.76</v>
      </c>
      <c r="U244" s="18">
        <v>5.57</v>
      </c>
      <c r="V244" s="18">
        <v>201.22</v>
      </c>
      <c r="W244" s="13">
        <v>28.279304319200001</v>
      </c>
      <c r="X244" s="13">
        <f>IFERROR(((W244*1000000)/Table2[[#This Row],[Number of Service Connections]])/365,"")</f>
        <v>16.184989780655943</v>
      </c>
      <c r="Y244" s="18">
        <v>42597.65</v>
      </c>
      <c r="Z244" s="18">
        <v>11626.04</v>
      </c>
      <c r="AA244" s="13" t="s">
        <v>22</v>
      </c>
      <c r="AB244" s="16">
        <v>0.17970234414511813</v>
      </c>
      <c r="AC244" s="16">
        <v>3.2234122003384297E-2</v>
      </c>
      <c r="AD244" s="18">
        <v>54223.69</v>
      </c>
      <c r="AE244" s="20">
        <f t="shared" si="3"/>
        <v>37.444691175507913</v>
      </c>
      <c r="AF244" s="13">
        <v>4.3769755016341723</v>
      </c>
      <c r="AG244" s="13">
        <f>(Table2[[#This Row],[Real Losses (million gallons/ year)]]*1000000)/Table2[[#This Row],[Number of Service Connections]]/365</f>
        <v>33.067715673873742</v>
      </c>
      <c r="AH244" s="13">
        <f>(Table2[[#This Row],[Real Losses (million gallons/ year)]]*1000000)/Table2[[#This Row],[Length of Mains (miles)]]/365</f>
        <v>2383.9631766691805</v>
      </c>
      <c r="AI244" s="18">
        <v>11.327280133695425</v>
      </c>
      <c r="AJ244" s="18">
        <v>8.8986108209734702</v>
      </c>
      <c r="AK244" s="18">
        <v>2.4286693127219552</v>
      </c>
      <c r="AL244" s="13">
        <v>73.36034118226317</v>
      </c>
      <c r="AM244" s="13">
        <v>57.777731549754265</v>
      </c>
      <c r="AN244" s="13">
        <v>2.0431100743354054</v>
      </c>
      <c r="AO244" s="14" t="s">
        <v>23</v>
      </c>
      <c r="AP244" s="14" t="s">
        <v>24</v>
      </c>
      <c r="AQ244" s="14" t="s">
        <v>40</v>
      </c>
    </row>
    <row r="245" spans="1:43" x14ac:dyDescent="0.2">
      <c r="A245" s="13" t="s">
        <v>379</v>
      </c>
      <c r="B245" s="13" t="s">
        <v>380</v>
      </c>
      <c r="C245" s="13" t="s">
        <v>1012</v>
      </c>
      <c r="D245" s="13">
        <v>0</v>
      </c>
      <c r="E245" s="13">
        <v>146.185</v>
      </c>
      <c r="F245" s="13">
        <v>0</v>
      </c>
      <c r="G245" s="13">
        <v>153.87894736842105</v>
      </c>
      <c r="H245" s="13">
        <v>122.155</v>
      </c>
      <c r="I245" s="13">
        <v>0</v>
      </c>
      <c r="J245" s="13">
        <v>0</v>
      </c>
      <c r="K245" s="13">
        <v>1.9234868421052633</v>
      </c>
      <c r="L245" s="13">
        <v>124.07848684210526</v>
      </c>
      <c r="M245" s="13">
        <v>29.800460526315788</v>
      </c>
      <c r="N245" s="13">
        <v>2.5503132948169878</v>
      </c>
      <c r="O245" s="13">
        <v>27.250147231498801</v>
      </c>
      <c r="P245" s="13">
        <v>31.723947368421051</v>
      </c>
      <c r="Q245" s="13">
        <v>103.40719696969697</v>
      </c>
      <c r="R245" s="13">
        <v>2411</v>
      </c>
      <c r="S245" s="13">
        <v>70</v>
      </c>
      <c r="T245" s="18">
        <v>872103</v>
      </c>
      <c r="U245" s="18">
        <v>7.44</v>
      </c>
      <c r="V245" s="18">
        <v>2721.23</v>
      </c>
      <c r="W245" s="13">
        <v>23.533669004734847</v>
      </c>
      <c r="X245" s="13">
        <f>IFERROR(((W245*1000000)/Table2[[#This Row],[Number of Service Connections]])/365,"")</f>
        <v>26.742349851689855</v>
      </c>
      <c r="Y245" s="18">
        <v>18974.330000000002</v>
      </c>
      <c r="Z245" s="18">
        <v>74153.919999999998</v>
      </c>
      <c r="AA245" s="13" t="s">
        <v>22</v>
      </c>
      <c r="AB245" s="16">
        <v>0.20616171289804014</v>
      </c>
      <c r="AC245" s="16">
        <v>0.11278770874948484</v>
      </c>
      <c r="AD245" s="18">
        <v>93128.25</v>
      </c>
      <c r="AE245" s="20">
        <f t="shared" si="3"/>
        <v>33.863582468839496</v>
      </c>
      <c r="AF245" s="13">
        <v>2.8980338912597938</v>
      </c>
      <c r="AG245" s="13">
        <f>(Table2[[#This Row],[Real Losses (million gallons/ year)]]*1000000)/Table2[[#This Row],[Number of Service Connections]]/365</f>
        <v>30.9655485775797</v>
      </c>
      <c r="AH245" s="13">
        <f>(Table2[[#This Row],[Real Losses (million gallons/ year)]]*1000000)/Table2[[#This Row],[Length of Mains (miles)]]/365</f>
        <v>721.98009237618976</v>
      </c>
      <c r="AI245" s="18">
        <v>38.626399834093739</v>
      </c>
      <c r="AJ245" s="18">
        <v>7.869900456242223</v>
      </c>
      <c r="AK245" s="18">
        <v>30.756499377851515</v>
      </c>
      <c r="AL245" s="13">
        <v>45.844444444444441</v>
      </c>
      <c r="AM245" s="13">
        <v>27.250147231498801</v>
      </c>
      <c r="AN245" s="13">
        <v>1.157921751428399</v>
      </c>
      <c r="AO245" s="14" t="s">
        <v>36</v>
      </c>
      <c r="AP245" s="14" t="s">
        <v>25</v>
      </c>
      <c r="AQ245" s="14" t="s">
        <v>24</v>
      </c>
    </row>
    <row r="246" spans="1:43" x14ac:dyDescent="0.2">
      <c r="A246" s="13" t="s">
        <v>381</v>
      </c>
      <c r="B246" s="13" t="s">
        <v>381</v>
      </c>
      <c r="C246" s="13" t="s">
        <v>1013</v>
      </c>
      <c r="D246" s="13">
        <v>0</v>
      </c>
      <c r="E246" s="13">
        <v>33.124000000000002</v>
      </c>
      <c r="F246" s="13">
        <v>0</v>
      </c>
      <c r="G246" s="13">
        <v>33.124000000000002</v>
      </c>
      <c r="H246" s="13">
        <v>27.622546</v>
      </c>
      <c r="I246" s="13">
        <v>0</v>
      </c>
      <c r="J246" s="13">
        <v>0</v>
      </c>
      <c r="K246" s="13">
        <v>0.41405000000000003</v>
      </c>
      <c r="L246" s="13">
        <v>28.036595999999999</v>
      </c>
      <c r="M246" s="13">
        <v>5.0874040000000029</v>
      </c>
      <c r="N246" s="13">
        <v>1.6056845755263183</v>
      </c>
      <c r="O246" s="13">
        <v>3.4817194244736847</v>
      </c>
      <c r="P246" s="13">
        <v>5.5014540000000025</v>
      </c>
      <c r="Q246" s="13">
        <v>10.119999999999999</v>
      </c>
      <c r="R246" s="13">
        <v>492</v>
      </c>
      <c r="S246" s="13">
        <v>58</v>
      </c>
      <c r="T246" s="18">
        <v>184657</v>
      </c>
      <c r="U246" s="18">
        <v>14.5</v>
      </c>
      <c r="V246" s="18">
        <v>2130</v>
      </c>
      <c r="W246" s="13" t="s">
        <v>28</v>
      </c>
      <c r="X246" s="13" t="str">
        <f>IFERROR(((W246*1000000)/Table2[[#This Row],[Number of Service Connections]])/365,"")</f>
        <v/>
      </c>
      <c r="Y246" s="18">
        <v>23282.43</v>
      </c>
      <c r="Z246" s="18">
        <v>7416.06</v>
      </c>
      <c r="AA246" s="13" t="s">
        <v>22</v>
      </c>
      <c r="AB246" s="16">
        <v>0.16608664412510574</v>
      </c>
      <c r="AC246" s="16">
        <v>0.17102203122145687</v>
      </c>
      <c r="AD246" s="18">
        <v>30698.49</v>
      </c>
      <c r="AE246" s="20">
        <f t="shared" si="3"/>
        <v>28.329457623343373</v>
      </c>
      <c r="AF246" s="13">
        <v>8.9413329743084873</v>
      </c>
      <c r="AG246" s="13">
        <f>(Table2[[#This Row],[Real Losses (million gallons/ year)]]*1000000)/Table2[[#This Row],[Number of Service Connections]]/365</f>
        <v>19.388124649034886</v>
      </c>
      <c r="AH246" s="13">
        <f>(Table2[[#This Row],[Real Losses (million gallons/ year)]]*1000000)/Table2[[#This Row],[Length of Mains (miles)]]/365</f>
        <v>942.58471613885035</v>
      </c>
      <c r="AI246" s="18">
        <v>62.395304878048783</v>
      </c>
      <c r="AJ246" s="18">
        <v>47.32201219512195</v>
      </c>
      <c r="AK246" s="18">
        <v>15.07329268292683</v>
      </c>
      <c r="AL246" s="13">
        <v>41.411111111111104</v>
      </c>
      <c r="AM246" s="13">
        <v>3.4817194244736847</v>
      </c>
      <c r="AO246" s="14" t="s">
        <v>36</v>
      </c>
      <c r="AP246" s="14" t="s">
        <v>25</v>
      </c>
      <c r="AQ246" s="14" t="s">
        <v>24</v>
      </c>
    </row>
    <row r="247" spans="1:43" x14ac:dyDescent="0.2">
      <c r="A247" s="13" t="s">
        <v>382</v>
      </c>
      <c r="B247" s="13" t="s">
        <v>1298</v>
      </c>
      <c r="C247" s="13" t="s">
        <v>1014</v>
      </c>
      <c r="D247" s="13">
        <v>13.287000000000001</v>
      </c>
      <c r="E247" s="13">
        <v>0</v>
      </c>
      <c r="F247" s="13">
        <v>0</v>
      </c>
      <c r="G247" s="13">
        <v>13.287000000000001</v>
      </c>
      <c r="H247" s="13">
        <v>12.16</v>
      </c>
      <c r="I247" s="13">
        <v>0</v>
      </c>
      <c r="J247" s="13">
        <v>0</v>
      </c>
      <c r="K247" s="13">
        <v>0.16608750000000003</v>
      </c>
      <c r="L247" s="13">
        <v>12.3260875</v>
      </c>
      <c r="M247" s="13">
        <v>0.96091250000000095</v>
      </c>
      <c r="N247" s="13">
        <v>0.70361750000000056</v>
      </c>
      <c r="O247" s="13">
        <v>0.25729500000000038</v>
      </c>
      <c r="P247" s="13">
        <v>1.1270000000000009</v>
      </c>
      <c r="Q247" s="13">
        <v>10.07</v>
      </c>
      <c r="R247" s="13">
        <v>314</v>
      </c>
      <c r="S247" s="13">
        <v>58</v>
      </c>
      <c r="T247" s="18">
        <v>120353.14</v>
      </c>
      <c r="U247" s="18">
        <v>13.78</v>
      </c>
      <c r="V247" s="18">
        <v>682.98</v>
      </c>
      <c r="W247" s="13" t="s">
        <v>28</v>
      </c>
      <c r="X247" s="13" t="str">
        <f>IFERROR(((W247*1000000)/Table2[[#This Row],[Number of Service Connections]])/365,"")</f>
        <v/>
      </c>
      <c r="Y247" s="18">
        <v>9695.85</v>
      </c>
      <c r="Z247" s="18">
        <v>175.73</v>
      </c>
      <c r="AA247" s="13" t="s">
        <v>22</v>
      </c>
      <c r="AB247" s="16">
        <v>8.4819748626477093E-2</v>
      </c>
      <c r="AC247" s="16">
        <v>8.2964274383285797E-2</v>
      </c>
      <c r="AD247" s="18">
        <v>9871.58</v>
      </c>
      <c r="AE247" s="20">
        <f t="shared" si="3"/>
        <v>8.3841942238897218</v>
      </c>
      <c r="AF247" s="13">
        <v>6.1392330512171762</v>
      </c>
      <c r="AG247" s="13">
        <f>(Table2[[#This Row],[Real Losses (million gallons/ year)]]*1000000)/Table2[[#This Row],[Number of Service Connections]]/365</f>
        <v>2.2449611726725451</v>
      </c>
      <c r="AH247" s="13">
        <f>(Table2[[#This Row],[Real Losses (million gallons/ year)]]*1000000)/Table2[[#This Row],[Length of Mains (miles)]]/365</f>
        <v>70.001768442818175</v>
      </c>
      <c r="AI247" s="18">
        <v>31.438152866242039</v>
      </c>
      <c r="AJ247" s="18">
        <v>30.878503184713377</v>
      </c>
      <c r="AK247" s="18">
        <v>0.55964968152866246</v>
      </c>
      <c r="AL247" s="13">
        <v>32.455555555555556</v>
      </c>
      <c r="AM247" s="13">
        <v>0.25729500000000038</v>
      </c>
      <c r="AO247" s="14" t="s">
        <v>23</v>
      </c>
      <c r="AP247" s="14" t="s">
        <v>25</v>
      </c>
      <c r="AQ247" s="14" t="s">
        <v>24</v>
      </c>
    </row>
    <row r="248" spans="1:43" x14ac:dyDescent="0.2">
      <c r="A248" s="13" t="s">
        <v>383</v>
      </c>
      <c r="B248" s="13" t="s">
        <v>384</v>
      </c>
      <c r="C248" s="13" t="s">
        <v>1015</v>
      </c>
      <c r="D248" s="13">
        <v>1980.67</v>
      </c>
      <c r="F248" s="13">
        <v>216.01400000000001</v>
      </c>
      <c r="G248" s="13">
        <v>1746.8139999999999</v>
      </c>
      <c r="H248" s="13">
        <v>1468.13</v>
      </c>
      <c r="K248" s="13">
        <v>31.904</v>
      </c>
      <c r="L248" s="13">
        <v>1500.0340000000001</v>
      </c>
      <c r="M248" s="13">
        <v>246.77999999999975</v>
      </c>
      <c r="N248" s="13">
        <v>8.0570349999999991</v>
      </c>
      <c r="O248" s="13">
        <v>238.72296499999976</v>
      </c>
      <c r="P248" s="13">
        <v>278.68399999999974</v>
      </c>
      <c r="Q248" s="13">
        <v>240.18</v>
      </c>
      <c r="R248" s="13">
        <v>12877</v>
      </c>
      <c r="S248" s="13">
        <v>52</v>
      </c>
      <c r="T248" s="18">
        <v>6871659</v>
      </c>
      <c r="U248" s="18">
        <v>3.37</v>
      </c>
      <c r="V248" s="18">
        <v>217.69</v>
      </c>
      <c r="W248" s="13">
        <v>71.73793912172728</v>
      </c>
      <c r="X248" s="13">
        <f>IFERROR(((W248*1000000)/Table2[[#This Row],[Number of Service Connections]])/365,"")</f>
        <v>15.263050319456111</v>
      </c>
      <c r="Y248" s="18">
        <v>27142.14</v>
      </c>
      <c r="Z248" s="18">
        <v>51967.6</v>
      </c>
      <c r="AA248" s="13" t="s">
        <v>22</v>
      </c>
      <c r="AB248" s="16">
        <v>0.15953845114591467</v>
      </c>
      <c r="AC248" s="16">
        <v>1.252316518876098E-2</v>
      </c>
      <c r="AD248" s="18">
        <v>79109.739999999991</v>
      </c>
      <c r="AE248" s="20">
        <f t="shared" si="3"/>
        <v>52.505209989989538</v>
      </c>
      <c r="AF248" s="13">
        <v>1.7142244694533419</v>
      </c>
      <c r="AG248" s="13">
        <f>(Table2[[#This Row],[Real Losses (million gallons/ year)]]*1000000)/Table2[[#This Row],[Number of Service Connections]]/365</f>
        <v>50.790985520536196</v>
      </c>
      <c r="AH248" s="13">
        <f>(Table2[[#This Row],[Real Losses (million gallons/ year)]]*1000000)/Table2[[#This Row],[Length of Mains (miles)]]/365</f>
        <v>2723.1056730283308</v>
      </c>
      <c r="AI248" s="18">
        <v>6.1434914964665683</v>
      </c>
      <c r="AJ248" s="18">
        <v>2.1077999534052965</v>
      </c>
      <c r="AK248" s="18">
        <v>4.0356915430612723</v>
      </c>
      <c r="AL248" s="13">
        <v>81.02746017281649</v>
      </c>
      <c r="AM248" s="13">
        <v>238.72296499999976</v>
      </c>
      <c r="AN248" s="13">
        <v>3.3277087120516082</v>
      </c>
      <c r="AO248" s="14" t="s">
        <v>25</v>
      </c>
      <c r="AP248" s="14" t="s">
        <v>23</v>
      </c>
      <c r="AQ248" s="14" t="s">
        <v>33</v>
      </c>
    </row>
    <row r="249" spans="1:43" x14ac:dyDescent="0.2">
      <c r="A249" s="13" t="s">
        <v>385</v>
      </c>
      <c r="B249" s="13" t="s">
        <v>386</v>
      </c>
      <c r="C249" s="13" t="s">
        <v>1016</v>
      </c>
      <c r="D249" s="13">
        <v>222.72200000000001</v>
      </c>
      <c r="E249" s="13">
        <v>0</v>
      </c>
      <c r="F249" s="13">
        <v>0</v>
      </c>
      <c r="G249" s="13">
        <v>222.72200000000001</v>
      </c>
      <c r="H249" s="13">
        <v>161.87</v>
      </c>
      <c r="I249" s="13">
        <v>0</v>
      </c>
      <c r="J249" s="13">
        <v>7</v>
      </c>
      <c r="K249" s="13">
        <v>2.7840250000000002</v>
      </c>
      <c r="L249" s="13">
        <v>171.65402500000002</v>
      </c>
      <c r="M249" s="13">
        <v>51.06797499999999</v>
      </c>
      <c r="N249" s="13">
        <v>4.4078065306122536</v>
      </c>
      <c r="O249" s="13">
        <v>46.660168469387735</v>
      </c>
      <c r="P249" s="13">
        <v>60.85199999999999</v>
      </c>
      <c r="Q249" s="13">
        <v>46</v>
      </c>
      <c r="R249" s="13">
        <v>1577</v>
      </c>
      <c r="S249" s="13">
        <v>60</v>
      </c>
      <c r="T249" s="18">
        <v>2307157</v>
      </c>
      <c r="U249" s="18">
        <v>10.36</v>
      </c>
      <c r="V249" s="18">
        <v>1036</v>
      </c>
      <c r="W249" s="13">
        <v>13.573913659090907</v>
      </c>
      <c r="X249" s="13">
        <f>IFERROR(((W249*1000000)/Table2[[#This Row],[Number of Service Connections]])/365,"")</f>
        <v>23.581994004727036</v>
      </c>
      <c r="Y249" s="18">
        <v>45664.88</v>
      </c>
      <c r="Z249" s="18">
        <v>483399.35</v>
      </c>
      <c r="AA249" s="13" t="s">
        <v>32</v>
      </c>
      <c r="AB249" s="16">
        <v>0.27321952927865223</v>
      </c>
      <c r="AC249" s="16">
        <v>0.27324829649651056</v>
      </c>
      <c r="AD249" s="18">
        <v>529064.23</v>
      </c>
      <c r="AE249" s="20">
        <f t="shared" si="3"/>
        <v>88.720520148365608</v>
      </c>
      <c r="AF249" s="13">
        <v>7.6576932629359602</v>
      </c>
      <c r="AG249" s="13">
        <f>(Table2[[#This Row],[Real Losses (million gallons/ year)]]*1000000)/Table2[[#This Row],[Number of Service Connections]]/365</f>
        <v>81.062826885429644</v>
      </c>
      <c r="AH249" s="13">
        <f>(Table2[[#This Row],[Real Losses (million gallons/ year)]]*1000000)/Table2[[#This Row],[Length of Mains (miles)]]/365</f>
        <v>2779.0451738765773</v>
      </c>
      <c r="AI249" s="18">
        <v>335.48778059606849</v>
      </c>
      <c r="AJ249" s="18">
        <v>28.956804058338619</v>
      </c>
      <c r="AK249" s="18">
        <v>306.53097653772988</v>
      </c>
      <c r="AL249" s="13">
        <v>68.343137254901961</v>
      </c>
      <c r="AM249" s="13">
        <v>46.660168469387735</v>
      </c>
      <c r="AN249" s="13">
        <v>3.4374882323004794</v>
      </c>
      <c r="AO249" s="14" t="s">
        <v>23</v>
      </c>
      <c r="AP249" s="14" t="s">
        <v>55</v>
      </c>
      <c r="AQ249" s="14" t="s">
        <v>24</v>
      </c>
    </row>
    <row r="250" spans="1:43" ht="22.5" x14ac:dyDescent="0.2">
      <c r="A250" s="13" t="s">
        <v>387</v>
      </c>
      <c r="B250" s="13" t="s">
        <v>388</v>
      </c>
      <c r="C250" s="13" t="s">
        <v>1017</v>
      </c>
      <c r="D250" s="13">
        <v>76.17</v>
      </c>
      <c r="G250" s="13">
        <v>76.17</v>
      </c>
      <c r="H250" s="13">
        <v>57.481999999999999</v>
      </c>
      <c r="I250" s="13">
        <v>4.9000000000000002E-2</v>
      </c>
      <c r="K250" s="13">
        <v>0.95212500000000011</v>
      </c>
      <c r="L250" s="13">
        <v>58.483125000000001</v>
      </c>
      <c r="M250" s="13">
        <v>17.686875000000001</v>
      </c>
      <c r="N250" s="13">
        <v>0.33413000000000004</v>
      </c>
      <c r="O250" s="13">
        <v>17.352744999999999</v>
      </c>
      <c r="P250" s="13">
        <v>18.638999999999999</v>
      </c>
      <c r="Q250" s="13">
        <v>5</v>
      </c>
      <c r="R250" s="13">
        <v>894</v>
      </c>
      <c r="S250" s="13">
        <v>60</v>
      </c>
      <c r="T250" s="18">
        <v>579646</v>
      </c>
      <c r="U250" s="18">
        <v>9.36</v>
      </c>
      <c r="V250" s="18">
        <v>7</v>
      </c>
      <c r="W250" s="13" t="s">
        <v>28</v>
      </c>
      <c r="X250" s="13" t="str">
        <f>IFERROR(((W250*1000000)/Table2[[#This Row],[Number of Service Connections]])/365,"")</f>
        <v/>
      </c>
      <c r="Y250" s="18">
        <v>3126.67</v>
      </c>
      <c r="Z250" s="18">
        <v>162380.72</v>
      </c>
      <c r="AA250" s="13" t="s">
        <v>32</v>
      </c>
      <c r="AB250" s="16">
        <v>0.24470263883418666</v>
      </c>
      <c r="AC250" s="16">
        <v>0.30090267501474555</v>
      </c>
      <c r="AD250" s="18">
        <v>165507.39000000001</v>
      </c>
      <c r="AE250" s="20">
        <f t="shared" si="3"/>
        <v>54.202675370046883</v>
      </c>
      <c r="AF250" s="13">
        <v>1.023964941313475</v>
      </c>
      <c r="AG250" s="13">
        <f>(Table2[[#This Row],[Real Losses (million gallons/ year)]]*1000000)/Table2[[#This Row],[Number of Service Connections]]/365</f>
        <v>53.17871042873341</v>
      </c>
      <c r="AH250" s="13">
        <f>(Table2[[#This Row],[Real Losses (million gallons/ year)]]*1000000)/Table2[[#This Row],[Length of Mains (miles)]]/365</f>
        <v>9508.3534246575346</v>
      </c>
      <c r="AI250" s="18">
        <v>185.13130872483222</v>
      </c>
      <c r="AJ250" s="18">
        <v>3.497393736017897</v>
      </c>
      <c r="AK250" s="18">
        <v>181.63391498881433</v>
      </c>
      <c r="AL250" s="13">
        <v>55.803921568627452</v>
      </c>
      <c r="AM250" s="13">
        <v>17.352744999999999</v>
      </c>
      <c r="AO250" s="14" t="s">
        <v>23</v>
      </c>
      <c r="AP250" s="14" t="s">
        <v>37</v>
      </c>
      <c r="AQ250" s="14" t="s">
        <v>40</v>
      </c>
    </row>
    <row r="251" spans="1:43" x14ac:dyDescent="0.2">
      <c r="A251" s="13" t="s">
        <v>389</v>
      </c>
      <c r="B251" s="13" t="s">
        <v>390</v>
      </c>
      <c r="C251" s="13" t="s">
        <v>1018</v>
      </c>
      <c r="D251" s="13">
        <v>11.875999999999999</v>
      </c>
      <c r="G251" s="13">
        <v>11.875999999999999</v>
      </c>
      <c r="H251" s="13">
        <v>6.4870000000000001</v>
      </c>
      <c r="K251" s="13">
        <v>0.14845</v>
      </c>
      <c r="L251" s="13">
        <v>6.6354500000000005</v>
      </c>
      <c r="M251" s="13">
        <v>5.2405499999999989</v>
      </c>
      <c r="N251" s="13">
        <v>0.3873285526315795</v>
      </c>
      <c r="O251" s="13">
        <v>4.8532214473684192</v>
      </c>
      <c r="P251" s="13">
        <v>5.3889999999999993</v>
      </c>
      <c r="Q251" s="13">
        <v>5.6</v>
      </c>
      <c r="R251" s="13">
        <v>239</v>
      </c>
      <c r="S251" s="13">
        <v>72.3</v>
      </c>
      <c r="T251" s="18">
        <v>109602.45</v>
      </c>
      <c r="U251" s="18">
        <v>16.36</v>
      </c>
      <c r="V251" s="18">
        <v>242.83</v>
      </c>
      <c r="W251" s="13" t="s">
        <v>28</v>
      </c>
      <c r="X251" s="13" t="str">
        <f>IFERROR(((W251*1000000)/Table2[[#This Row],[Number of Service Connections]])/365,"")</f>
        <v/>
      </c>
      <c r="Y251" s="18">
        <v>6336.7</v>
      </c>
      <c r="Z251" s="18">
        <v>1178.51</v>
      </c>
      <c r="AA251" s="13" t="s">
        <v>22</v>
      </c>
      <c r="AB251" s="16">
        <v>0.45377231391040745</v>
      </c>
      <c r="AC251" s="16">
        <v>6.8896735416198396E-2</v>
      </c>
      <c r="AD251" s="18">
        <v>7515.21</v>
      </c>
      <c r="AE251" s="20">
        <f t="shared" si="3"/>
        <v>60.073938212873244</v>
      </c>
      <c r="AF251" s="13">
        <v>4.4400590661039665</v>
      </c>
      <c r="AG251" s="13">
        <f>(Table2[[#This Row],[Real Losses (million gallons/ year)]]*1000000)/Table2[[#This Row],[Number of Service Connections]]/365</f>
        <v>55.633879146769281</v>
      </c>
      <c r="AH251" s="13">
        <f>(Table2[[#This Row],[Real Losses (million gallons/ year)]]*1000000)/Table2[[#This Row],[Length of Mains (miles)]]/365</f>
        <v>2374.3744850139037</v>
      </c>
      <c r="AI251" s="18">
        <v>31.444393305439331</v>
      </c>
      <c r="AJ251" s="18">
        <v>26.513389121338911</v>
      </c>
      <c r="AK251" s="18">
        <v>4.9310041841004182</v>
      </c>
      <c r="AL251" s="13">
        <v>54.699999999999989</v>
      </c>
      <c r="AM251" s="13">
        <v>4.8532214473684192</v>
      </c>
      <c r="AO251" s="14" t="s">
        <v>23</v>
      </c>
      <c r="AP251" s="14" t="s">
        <v>24</v>
      </c>
      <c r="AQ251" s="14" t="s">
        <v>25</v>
      </c>
    </row>
    <row r="252" spans="1:43" x14ac:dyDescent="0.2">
      <c r="A252" s="13" t="s">
        <v>391</v>
      </c>
      <c r="B252" s="13" t="s">
        <v>392</v>
      </c>
      <c r="C252" s="13" t="s">
        <v>1019</v>
      </c>
      <c r="D252" s="13">
        <v>2226.06</v>
      </c>
      <c r="E252" s="13">
        <v>0</v>
      </c>
      <c r="F252" s="13">
        <v>0</v>
      </c>
      <c r="G252" s="13">
        <v>2226.06</v>
      </c>
      <c r="H252" s="13">
        <v>2163.7600000000002</v>
      </c>
      <c r="I252" s="13">
        <v>0.15</v>
      </c>
      <c r="J252" s="13">
        <v>0</v>
      </c>
      <c r="K252" s="13">
        <v>27.825749999999999</v>
      </c>
      <c r="L252" s="13">
        <v>2191.7357500000003</v>
      </c>
      <c r="M252" s="13">
        <v>34.324249999999665</v>
      </c>
      <c r="N252" s="13">
        <v>32.830711616161445</v>
      </c>
      <c r="O252" s="13">
        <v>1.4935383838382208</v>
      </c>
      <c r="P252" s="13">
        <v>62.149999999999665</v>
      </c>
      <c r="Q252" s="13">
        <v>327</v>
      </c>
      <c r="R252" s="13">
        <v>18797</v>
      </c>
      <c r="S252" s="13">
        <v>56.4</v>
      </c>
      <c r="T252" s="18">
        <v>10805854</v>
      </c>
      <c r="U252" s="18">
        <v>2.81</v>
      </c>
      <c r="V252" s="18">
        <v>289.72000000000003</v>
      </c>
      <c r="W252" s="13">
        <v>102.7061120444318</v>
      </c>
      <c r="X252" s="13">
        <f>IFERROR(((W252*1000000)/Table2[[#This Row],[Number of Service Connections]])/365,"")</f>
        <v>14.969761575831733</v>
      </c>
      <c r="Y252" s="18">
        <v>92165.38</v>
      </c>
      <c r="Z252" s="18">
        <v>432.71</v>
      </c>
      <c r="AA252" s="13" t="s">
        <v>22</v>
      </c>
      <c r="AB252" s="16">
        <v>2.7919283397572242E-2</v>
      </c>
      <c r="AC252" s="16">
        <v>9.3152996271626595E-3</v>
      </c>
      <c r="AD252" s="18">
        <v>92598.090000000011</v>
      </c>
      <c r="AE252" s="20">
        <f t="shared" si="3"/>
        <v>5.002874985151327</v>
      </c>
      <c r="AF252" s="13">
        <v>4.7851867379247262</v>
      </c>
      <c r="AG252" s="13">
        <f>(Table2[[#This Row],[Real Losses (million gallons/ year)]]*1000000)/Table2[[#This Row],[Number of Service Connections]]/365</f>
        <v>0.21768824722660066</v>
      </c>
      <c r="AH252" s="13">
        <f>(Table2[[#This Row],[Real Losses (million gallons/ year)]]*1000000)/Table2[[#This Row],[Length of Mains (miles)]]/365</f>
        <v>12.513412792411048</v>
      </c>
      <c r="AI252" s="18">
        <v>4.9262164175134329</v>
      </c>
      <c r="AJ252" s="18">
        <v>4.9031962547214984</v>
      </c>
      <c r="AK252" s="18">
        <v>2.3020162791934883E-2</v>
      </c>
      <c r="AL252" s="13">
        <v>49.82352941176471</v>
      </c>
      <c r="AM252" s="13">
        <v>1.4935383838382208</v>
      </c>
      <c r="AN252" s="13">
        <v>1.4541864686612803E-2</v>
      </c>
      <c r="AO252" s="14" t="s">
        <v>23</v>
      </c>
      <c r="AP252" s="14" t="s">
        <v>25</v>
      </c>
      <c r="AQ252" s="14" t="s">
        <v>24</v>
      </c>
    </row>
    <row r="253" spans="1:43" x14ac:dyDescent="0.2">
      <c r="A253" s="13" t="s">
        <v>393</v>
      </c>
      <c r="B253" s="13" t="s">
        <v>394</v>
      </c>
      <c r="C253" s="13" t="s">
        <v>1020</v>
      </c>
      <c r="D253" s="13">
        <v>56.027999999999999</v>
      </c>
      <c r="E253" s="13">
        <v>0</v>
      </c>
      <c r="F253" s="13">
        <v>0</v>
      </c>
      <c r="G253" s="13">
        <v>56.027999999999999</v>
      </c>
      <c r="H253" s="13">
        <v>41.140599999999999</v>
      </c>
      <c r="I253" s="13">
        <v>0.11600000000000001</v>
      </c>
      <c r="J253" s="13">
        <v>0.69199999999999995</v>
      </c>
      <c r="K253" s="13">
        <v>0.70035000000000003</v>
      </c>
      <c r="L253" s="13">
        <v>42.648949999999999</v>
      </c>
      <c r="M253" s="13">
        <v>13.379049999999999</v>
      </c>
      <c r="N253" s="13">
        <v>2.4446372894736883</v>
      </c>
      <c r="O253" s="13">
        <v>10.934412710526312</v>
      </c>
      <c r="P253" s="13">
        <v>14.7714</v>
      </c>
      <c r="Q253" s="13">
        <v>19.2</v>
      </c>
      <c r="R253" s="13">
        <v>725</v>
      </c>
      <c r="S253" s="13">
        <v>45.7</v>
      </c>
      <c r="T253" s="18">
        <v>212607</v>
      </c>
      <c r="U253" s="18">
        <v>8.0399999999999991</v>
      </c>
      <c r="V253" s="18">
        <v>372.39</v>
      </c>
      <c r="W253" s="13" t="s">
        <v>28</v>
      </c>
      <c r="X253" s="13" t="str">
        <f>IFERROR(((W253*1000000)/Table2[[#This Row],[Number of Service Connections]])/365,"")</f>
        <v/>
      </c>
      <c r="Y253" s="18">
        <v>19654.88</v>
      </c>
      <c r="Z253" s="18">
        <v>4071.87</v>
      </c>
      <c r="AA253" s="13" t="s">
        <v>22</v>
      </c>
      <c r="AB253" s="16">
        <v>0.2636431784107946</v>
      </c>
      <c r="AC253" s="16">
        <v>0.11403785845781815</v>
      </c>
      <c r="AD253" s="18">
        <v>23726.75</v>
      </c>
      <c r="AE253" s="20">
        <f t="shared" si="3"/>
        <v>50.558526216343886</v>
      </c>
      <c r="AF253" s="13">
        <v>9.2381191855406257</v>
      </c>
      <c r="AG253" s="13">
        <f>(Table2[[#This Row],[Real Losses (million gallons/ year)]]*1000000)/Table2[[#This Row],[Number of Service Connections]]/365</f>
        <v>41.32040703080326</v>
      </c>
      <c r="AH253" s="13">
        <f>(Table2[[#This Row],[Real Losses (million gallons/ year)]]*1000000)/Table2[[#This Row],[Length of Mains (miles)]]/365</f>
        <v>1560.2757863193938</v>
      </c>
      <c r="AI253" s="18">
        <v>32.726551724137934</v>
      </c>
      <c r="AJ253" s="18">
        <v>27.110179310344826</v>
      </c>
      <c r="AK253" s="18">
        <v>5.616372413793103</v>
      </c>
      <c r="AL253" s="13">
        <v>70.877192982456137</v>
      </c>
      <c r="AM253" s="13">
        <v>10.934412710526312</v>
      </c>
      <c r="AO253" s="14" t="s">
        <v>23</v>
      </c>
      <c r="AP253" s="14" t="s">
        <v>25</v>
      </c>
      <c r="AQ253" s="14" t="s">
        <v>24</v>
      </c>
    </row>
    <row r="254" spans="1:43" x14ac:dyDescent="0.2">
      <c r="A254" s="13" t="s">
        <v>395</v>
      </c>
      <c r="B254" s="13" t="s">
        <v>396</v>
      </c>
      <c r="C254" s="13" t="s">
        <v>1021</v>
      </c>
      <c r="D254" s="13">
        <v>13.9604</v>
      </c>
      <c r="E254" s="13">
        <v>0</v>
      </c>
      <c r="F254" s="13">
        <v>0</v>
      </c>
      <c r="G254" s="13">
        <v>13.9604</v>
      </c>
      <c r="H254" s="13">
        <v>12.494999999999999</v>
      </c>
      <c r="I254" s="13">
        <v>0</v>
      </c>
      <c r="J254" s="13">
        <v>0</v>
      </c>
      <c r="K254" s="13">
        <v>0.17450500000000002</v>
      </c>
      <c r="L254" s="13">
        <v>12.669504999999999</v>
      </c>
      <c r="M254" s="13">
        <v>1.2908950000000008</v>
      </c>
      <c r="N254" s="13">
        <v>0.72377007894736856</v>
      </c>
      <c r="O254" s="13">
        <v>0.56712492105263224</v>
      </c>
      <c r="P254" s="13">
        <v>1.4654000000000007</v>
      </c>
      <c r="Q254" s="13">
        <v>5.9770000000000003</v>
      </c>
      <c r="R254" s="13">
        <v>305</v>
      </c>
      <c r="S254" s="13">
        <v>50</v>
      </c>
      <c r="T254" s="18">
        <v>81751.990000000005</v>
      </c>
      <c r="U254" s="18">
        <v>8.0500000000000007</v>
      </c>
      <c r="V254" s="18">
        <v>88.45</v>
      </c>
      <c r="W254" s="13" t="s">
        <v>28</v>
      </c>
      <c r="X254" s="13" t="str">
        <f>IFERROR(((W254*1000000)/Table2[[#This Row],[Number of Service Connections]])/365,"")</f>
        <v/>
      </c>
      <c r="Y254" s="18">
        <v>5826.35</v>
      </c>
      <c r="Z254" s="18">
        <v>4565.3599999999997</v>
      </c>
      <c r="AA254" s="13" t="s">
        <v>32</v>
      </c>
      <c r="AB254" s="16">
        <v>0.10496833901607409</v>
      </c>
      <c r="AC254" s="16">
        <v>0.14429581469515307</v>
      </c>
      <c r="AD254" s="18">
        <v>10391.709999999999</v>
      </c>
      <c r="AE254" s="20">
        <f t="shared" si="3"/>
        <v>11.595733213563896</v>
      </c>
      <c r="AF254" s="13">
        <v>6.5014154857163131</v>
      </c>
      <c r="AG254" s="13">
        <f>(Table2[[#This Row],[Real Losses (million gallons/ year)]]*1000000)/Table2[[#This Row],[Number of Service Connections]]/365</f>
        <v>5.0943177278475842</v>
      </c>
      <c r="AH254" s="13">
        <f>(Table2[[#This Row],[Real Losses (million gallons/ year)]]*1000000)/Table2[[#This Row],[Length of Mains (miles)]]/365</f>
        <v>259.95765551171377</v>
      </c>
      <c r="AI254" s="18">
        <v>34.071180327868852</v>
      </c>
      <c r="AJ254" s="18">
        <v>19.102786885245902</v>
      </c>
      <c r="AK254" s="18">
        <v>14.968393442622951</v>
      </c>
      <c r="AL254" s="13">
        <v>30.144444444444442</v>
      </c>
      <c r="AM254" s="13">
        <v>0.56712492105263224</v>
      </c>
      <c r="AO254" s="14" t="s">
        <v>23</v>
      </c>
      <c r="AP254" s="14" t="s">
        <v>25</v>
      </c>
      <c r="AQ254" s="14" t="s">
        <v>24</v>
      </c>
    </row>
    <row r="255" spans="1:43" x14ac:dyDescent="0.2">
      <c r="A255" s="13" t="s">
        <v>397</v>
      </c>
      <c r="B255" s="13" t="s">
        <v>398</v>
      </c>
      <c r="C255" s="13" t="s">
        <v>1022</v>
      </c>
      <c r="D255" s="13">
        <v>23.385000000000002</v>
      </c>
      <c r="E255" s="13">
        <v>0</v>
      </c>
      <c r="F255" s="13">
        <v>0</v>
      </c>
      <c r="G255" s="13">
        <v>23.153465346534656</v>
      </c>
      <c r="H255" s="13">
        <v>19.062000000000001</v>
      </c>
      <c r="I255" s="13">
        <v>0</v>
      </c>
      <c r="J255" s="13">
        <v>1.7229999999999999E-2</v>
      </c>
      <c r="K255" s="13">
        <v>0.28941831683168323</v>
      </c>
      <c r="L255" s="13">
        <v>19.368648316831685</v>
      </c>
      <c r="M255" s="13">
        <v>3.7848170297029711</v>
      </c>
      <c r="N255" s="13">
        <v>0.35060315831583344</v>
      </c>
      <c r="O255" s="13">
        <v>3.4342138713871377</v>
      </c>
      <c r="P255" s="13">
        <v>4.0914653465346547</v>
      </c>
      <c r="Q255" s="13">
        <v>13.32</v>
      </c>
      <c r="R255" s="13">
        <v>461</v>
      </c>
      <c r="S255" s="13">
        <v>55</v>
      </c>
      <c r="T255" s="18">
        <v>253640.19</v>
      </c>
      <c r="U255" s="18">
        <v>9.1999999999999993</v>
      </c>
      <c r="V255" s="18">
        <v>590.76</v>
      </c>
      <c r="W255" s="13" t="s">
        <v>28</v>
      </c>
      <c r="X255" s="13" t="str">
        <f>IFERROR(((W255*1000000)/Table2[[#This Row],[Number of Service Connections]])/365,"")</f>
        <v/>
      </c>
      <c r="Y255" s="18">
        <v>3225.55</v>
      </c>
      <c r="Z255" s="18">
        <v>2028.8</v>
      </c>
      <c r="AA255" s="13" t="s">
        <v>22</v>
      </c>
      <c r="AB255" s="16">
        <v>0.17671071199486854</v>
      </c>
      <c r="AC255" s="16">
        <v>2.1429966610645647E-2</v>
      </c>
      <c r="AD255" s="18">
        <v>5254.35</v>
      </c>
      <c r="AE255" s="20">
        <f t="shared" si="3"/>
        <v>22.493192462502424</v>
      </c>
      <c r="AF255" s="13">
        <v>2.083636872289742</v>
      </c>
      <c r="AG255" s="13">
        <f>(Table2[[#This Row],[Real Losses (million gallons/ year)]]*1000000)/Table2[[#This Row],[Number of Service Connections]]/365</f>
        <v>20.409555590212683</v>
      </c>
      <c r="AH255" s="13">
        <f>(Table2[[#This Row],[Real Losses (million gallons/ year)]]*1000000)/Table2[[#This Row],[Length of Mains (miles)]]/365</f>
        <v>706.36675128288641</v>
      </c>
      <c r="AI255" s="18">
        <v>11.397722342733189</v>
      </c>
      <c r="AJ255" s="18">
        <v>6.9968546637744033</v>
      </c>
      <c r="AK255" s="18">
        <v>4.4008676789587851</v>
      </c>
      <c r="AL255" s="13">
        <v>46.116967579110849</v>
      </c>
      <c r="AM255" s="13">
        <v>3.4342138713871377</v>
      </c>
      <c r="AO255" s="14" t="s">
        <v>23</v>
      </c>
      <c r="AP255" s="14" t="s">
        <v>25</v>
      </c>
      <c r="AQ255" s="14" t="s">
        <v>24</v>
      </c>
    </row>
    <row r="256" spans="1:43" x14ac:dyDescent="0.2">
      <c r="A256" s="13" t="s">
        <v>399</v>
      </c>
      <c r="B256" s="13" t="s">
        <v>400</v>
      </c>
      <c r="C256" s="13" t="s">
        <v>1023</v>
      </c>
      <c r="D256" s="13">
        <v>31.782</v>
      </c>
      <c r="E256" s="13">
        <v>0</v>
      </c>
      <c r="F256" s="13">
        <v>0</v>
      </c>
      <c r="G256" s="13">
        <v>31.782</v>
      </c>
      <c r="H256" s="13">
        <v>26.456</v>
      </c>
      <c r="I256" s="13">
        <v>0</v>
      </c>
      <c r="J256" s="13">
        <v>0</v>
      </c>
      <c r="K256" s="13">
        <v>0.39727500000000004</v>
      </c>
      <c r="L256" s="13">
        <v>26.853275</v>
      </c>
      <c r="M256" s="13">
        <v>4.928725</v>
      </c>
      <c r="N256" s="13">
        <v>1.5380160526315798</v>
      </c>
      <c r="O256" s="13">
        <v>3.3907089473684202</v>
      </c>
      <c r="P256" s="13">
        <v>5.3260000000000005</v>
      </c>
      <c r="Q256" s="13">
        <v>16.600000000000001</v>
      </c>
      <c r="R256" s="13">
        <v>380</v>
      </c>
      <c r="S256" s="13">
        <v>75</v>
      </c>
      <c r="T256" s="18">
        <v>192486</v>
      </c>
      <c r="U256" s="18">
        <v>5.64</v>
      </c>
      <c r="V256" s="18">
        <v>372.74</v>
      </c>
      <c r="W256" s="13" t="s">
        <v>28</v>
      </c>
      <c r="X256" s="13" t="str">
        <f>IFERROR(((W256*1000000)/Table2[[#This Row],[Number of Service Connections]])/365,"")</f>
        <v/>
      </c>
      <c r="Y256" s="18">
        <v>8674.41</v>
      </c>
      <c r="Z256" s="18">
        <v>1263.8499999999999</v>
      </c>
      <c r="AA256" s="13" t="s">
        <v>22</v>
      </c>
      <c r="AB256" s="16">
        <v>0.16757913284248949</v>
      </c>
      <c r="AC256" s="16">
        <v>5.2400401449374058E-2</v>
      </c>
      <c r="AD256" s="18">
        <v>9938.26</v>
      </c>
      <c r="AE256" s="20">
        <f t="shared" si="3"/>
        <v>35.535147801009373</v>
      </c>
      <c r="AF256" s="13">
        <v>11.088796341972456</v>
      </c>
      <c r="AG256" s="13">
        <f>(Table2[[#This Row],[Real Losses (million gallons/ year)]]*1000000)/Table2[[#This Row],[Number of Service Connections]]/365</f>
        <v>24.446351459036919</v>
      </c>
      <c r="AH256" s="13">
        <f>(Table2[[#This Row],[Real Losses (million gallons/ year)]]*1000000)/Table2[[#This Row],[Length of Mains (miles)]]/365</f>
        <v>559.61527436349559</v>
      </c>
      <c r="AI256" s="18">
        <v>26.153315789473684</v>
      </c>
      <c r="AJ256" s="18">
        <v>22.827394736842106</v>
      </c>
      <c r="AK256" s="18">
        <v>3.3259210526315788</v>
      </c>
      <c r="AL256" s="13">
        <v>39.822222222222216</v>
      </c>
      <c r="AM256" s="13">
        <v>3.3907089473684202</v>
      </c>
      <c r="AO256" s="14" t="s">
        <v>23</v>
      </c>
      <c r="AP256" s="14" t="s">
        <v>25</v>
      </c>
      <c r="AQ256" s="14" t="s">
        <v>24</v>
      </c>
    </row>
    <row r="257" spans="1:43" x14ac:dyDescent="0.2">
      <c r="A257" s="13" t="s">
        <v>140</v>
      </c>
      <c r="B257" s="13" t="s">
        <v>1246</v>
      </c>
      <c r="C257" s="13" t="s">
        <v>840</v>
      </c>
      <c r="D257" s="13">
        <v>323.74799999999999</v>
      </c>
      <c r="E257" s="13">
        <v>0</v>
      </c>
      <c r="F257" s="13">
        <v>0</v>
      </c>
      <c r="G257" s="13">
        <v>323.74799999999999</v>
      </c>
      <c r="H257" s="13">
        <v>257.92346099999997</v>
      </c>
      <c r="I257" s="13">
        <v>0</v>
      </c>
      <c r="J257" s="13">
        <v>2.8830000000000001E-2</v>
      </c>
      <c r="K257" s="13">
        <v>4.0468500000000001</v>
      </c>
      <c r="L257" s="13">
        <v>261.99914100000001</v>
      </c>
      <c r="M257" s="13">
        <v>61.748858999999982</v>
      </c>
      <c r="N257" s="13">
        <v>8.0683399601923131</v>
      </c>
      <c r="O257" s="13">
        <v>53.68051903980767</v>
      </c>
      <c r="P257" s="13">
        <v>65.824538999999987</v>
      </c>
      <c r="Q257" s="13">
        <v>60</v>
      </c>
      <c r="R257" s="13">
        <v>2673</v>
      </c>
      <c r="S257" s="13">
        <v>51</v>
      </c>
      <c r="T257" s="18">
        <v>1419778.97</v>
      </c>
      <c r="U257" s="18">
        <v>4.6100000000000003</v>
      </c>
      <c r="V257" s="18">
        <v>457.99</v>
      </c>
      <c r="W257" s="13">
        <v>13.506113249999999</v>
      </c>
      <c r="X257" s="13">
        <f>IFERROR(((W257*1000000)/Table2[[#This Row],[Number of Service Connections]])/365,"")</f>
        <v>13.843265993265991</v>
      </c>
      <c r="Y257" s="18">
        <v>37195.050000000003</v>
      </c>
      <c r="Z257" s="18">
        <v>24585.14</v>
      </c>
      <c r="AA257" s="13" t="s">
        <v>22</v>
      </c>
      <c r="AB257" s="16">
        <v>0.20332029541495233</v>
      </c>
      <c r="AC257" s="16">
        <v>4.4828674152518316E-2</v>
      </c>
      <c r="AD257" s="18">
        <v>61780.19</v>
      </c>
      <c r="AE257" s="20">
        <f t="shared" si="3"/>
        <v>63.290294113125142</v>
      </c>
      <c r="AF257" s="13">
        <v>8.2697497144886842</v>
      </c>
      <c r="AG257" s="13">
        <f>(Table2[[#This Row],[Real Losses (million gallons/ year)]]*1000000)/Table2[[#This Row],[Number of Service Connections]]/365</f>
        <v>55.02054439863646</v>
      </c>
      <c r="AH257" s="13">
        <f>(Table2[[#This Row],[Real Losses (million gallons/ year)]]*1000000)/Table2[[#This Row],[Length of Mains (miles)]]/365</f>
        <v>2451.1652529592543</v>
      </c>
      <c r="AI257" s="18">
        <v>23.112678638234193</v>
      </c>
      <c r="AJ257" s="18">
        <v>13.915095398428731</v>
      </c>
      <c r="AK257" s="18">
        <v>9.1975832398054624</v>
      </c>
      <c r="AL257" s="13">
        <v>36.372549019607845</v>
      </c>
      <c r="AM257" s="13">
        <v>53.68051903980767</v>
      </c>
      <c r="AN257" s="13">
        <v>3.97453494178332</v>
      </c>
      <c r="AO257" s="14" t="s">
        <v>23</v>
      </c>
      <c r="AP257" s="14" t="s">
        <v>25</v>
      </c>
      <c r="AQ257" s="14" t="s">
        <v>24</v>
      </c>
    </row>
    <row r="258" spans="1:43" x14ac:dyDescent="0.2">
      <c r="A258" s="13" t="s">
        <v>401</v>
      </c>
      <c r="B258" s="13" t="s">
        <v>402</v>
      </c>
      <c r="C258" s="13" t="s">
        <v>1024</v>
      </c>
      <c r="D258" s="13">
        <v>185</v>
      </c>
      <c r="E258" s="13">
        <v>43</v>
      </c>
      <c r="G258" s="13">
        <v>225.74257425742576</v>
      </c>
      <c r="H258" s="13">
        <v>178</v>
      </c>
      <c r="J258" s="13">
        <v>12</v>
      </c>
      <c r="K258" s="13">
        <v>2.8217821782178221</v>
      </c>
      <c r="L258" s="13">
        <v>192.82178217821783</v>
      </c>
      <c r="M258" s="13">
        <v>32.920792079207928</v>
      </c>
      <c r="N258" s="13">
        <v>5.3827579701703989</v>
      </c>
      <c r="O258" s="13">
        <v>27.538034109037529</v>
      </c>
      <c r="P258" s="13">
        <v>47.742574257425751</v>
      </c>
      <c r="Q258" s="13">
        <v>235</v>
      </c>
      <c r="R258" s="13">
        <v>4170</v>
      </c>
      <c r="S258" s="13">
        <v>90</v>
      </c>
      <c r="T258" s="18">
        <v>1677319</v>
      </c>
      <c r="U258" s="18">
        <v>10</v>
      </c>
      <c r="V258" s="18">
        <v>4080</v>
      </c>
      <c r="W258" s="13">
        <v>62.311522499999995</v>
      </c>
      <c r="X258" s="13">
        <f>IFERROR(((W258*1000000)/Table2[[#This Row],[Number of Service Connections]])/365,"")</f>
        <v>40.939208633093521</v>
      </c>
      <c r="Y258" s="18">
        <v>53827.58</v>
      </c>
      <c r="Z258" s="18">
        <v>112355.18</v>
      </c>
      <c r="AA258" s="13" t="s">
        <v>22</v>
      </c>
      <c r="AB258" s="16">
        <v>0.21149122807017542</v>
      </c>
      <c r="AC258" s="16">
        <v>0.13512971006332478</v>
      </c>
      <c r="AD258" s="18">
        <v>166182.76</v>
      </c>
      <c r="AE258" s="20">
        <f t="shared" ref="AE258:AE321" si="4">AF258+AG258</f>
        <v>21.629244820609003</v>
      </c>
      <c r="AF258" s="13">
        <v>3.5365184916201171</v>
      </c>
      <c r="AG258" s="13">
        <f>(Table2[[#This Row],[Real Losses (million gallons/ year)]]*1000000)/Table2[[#This Row],[Number of Service Connections]]/365</f>
        <v>18.092726328988885</v>
      </c>
      <c r="AH258" s="13">
        <f>(Table2[[#This Row],[Real Losses (million gallons/ year)]]*1000000)/Table2[[#This Row],[Length of Mains (miles)]]/365</f>
        <v>321.0496544335474</v>
      </c>
      <c r="AI258" s="18">
        <v>39.851980815347723</v>
      </c>
      <c r="AJ258" s="18">
        <v>12.908292565947242</v>
      </c>
      <c r="AK258" s="18">
        <v>26.943688249400481</v>
      </c>
      <c r="AL258" s="13">
        <v>65.259464181712289</v>
      </c>
      <c r="AM258" s="13">
        <v>27.538034109037529</v>
      </c>
      <c r="AN258" s="13">
        <v>0.44194128155089663</v>
      </c>
      <c r="AO258" s="14" t="s">
        <v>23</v>
      </c>
      <c r="AP258" s="14" t="s">
        <v>36</v>
      </c>
      <c r="AQ258" s="14" t="s">
        <v>25</v>
      </c>
    </row>
    <row r="259" spans="1:43" x14ac:dyDescent="0.2">
      <c r="A259" s="13" t="s">
        <v>403</v>
      </c>
      <c r="B259" s="13" t="s">
        <v>90</v>
      </c>
      <c r="C259" s="13" t="s">
        <v>1025</v>
      </c>
      <c r="D259" s="13">
        <v>28.928000000000001</v>
      </c>
      <c r="E259" s="13">
        <v>0</v>
      </c>
      <c r="F259" s="13">
        <v>0</v>
      </c>
      <c r="G259" s="13">
        <v>29.518367346938778</v>
      </c>
      <c r="H259" s="13">
        <v>20.923999999999999</v>
      </c>
      <c r="I259" s="13">
        <v>0</v>
      </c>
      <c r="J259" s="13">
        <v>0</v>
      </c>
      <c r="K259" s="13">
        <v>0.36897959183673473</v>
      </c>
      <c r="L259" s="13">
        <v>21.292979591836733</v>
      </c>
      <c r="M259" s="13">
        <v>8.2253877551020445</v>
      </c>
      <c r="N259" s="13">
        <v>0.55312632653061244</v>
      </c>
      <c r="O259" s="13">
        <v>7.6722614285714323</v>
      </c>
      <c r="P259" s="13">
        <v>8.59436734693878</v>
      </c>
      <c r="Q259" s="13">
        <v>8.26</v>
      </c>
      <c r="R259" s="13">
        <v>417</v>
      </c>
      <c r="S259" s="13">
        <v>55</v>
      </c>
      <c r="T259" s="18">
        <v>393600</v>
      </c>
      <c r="U259" s="18">
        <v>10.130000000000001</v>
      </c>
      <c r="V259" s="18">
        <v>451.11</v>
      </c>
      <c r="W259" s="13" t="s">
        <v>28</v>
      </c>
      <c r="X259" s="13" t="str">
        <f>IFERROR(((W259*1000000)/Table2[[#This Row],[Number of Service Connections]])/365,"")</f>
        <v/>
      </c>
      <c r="Y259" s="18">
        <v>5603.17</v>
      </c>
      <c r="Z259" s="18">
        <v>3461.03</v>
      </c>
      <c r="AA259" s="13" t="s">
        <v>22</v>
      </c>
      <c r="AB259" s="16">
        <v>0.29115320796460192</v>
      </c>
      <c r="AC259" s="16">
        <v>2.3451864645506689E-2</v>
      </c>
      <c r="AD259" s="18">
        <v>9064.2000000000007</v>
      </c>
      <c r="AE259" s="20">
        <f t="shared" si="4"/>
        <v>54.041508196853215</v>
      </c>
      <c r="AF259" s="13">
        <v>3.6340877535600828</v>
      </c>
      <c r="AG259" s="13">
        <f>(Table2[[#This Row],[Real Losses (million gallons/ year)]]*1000000)/Table2[[#This Row],[Number of Service Connections]]/365</f>
        <v>50.407420443293134</v>
      </c>
      <c r="AH259" s="13">
        <f>(Table2[[#This Row],[Real Losses (million gallons/ year)]]*1000000)/Table2[[#This Row],[Length of Mains (miles)]]/365</f>
        <v>2544.7813952606825</v>
      </c>
      <c r="AI259" s="18">
        <v>21.736690647482014</v>
      </c>
      <c r="AJ259" s="18">
        <v>13.436858513189449</v>
      </c>
      <c r="AK259" s="18">
        <v>8.2998321342925667</v>
      </c>
      <c r="AL259" s="13">
        <v>52.675816993464046</v>
      </c>
      <c r="AM259" s="13">
        <v>7.6722614285714323</v>
      </c>
      <c r="AO259" s="14" t="s">
        <v>23</v>
      </c>
      <c r="AP259" s="14" t="s">
        <v>24</v>
      </c>
      <c r="AQ259" s="14" t="s">
        <v>25</v>
      </c>
    </row>
    <row r="260" spans="1:43" ht="22.5" x14ac:dyDescent="0.2">
      <c r="A260" s="13" t="s">
        <v>404</v>
      </c>
      <c r="B260" s="13" t="s">
        <v>405</v>
      </c>
      <c r="C260" s="13" t="s">
        <v>1026</v>
      </c>
      <c r="D260" s="13">
        <v>230.14089999999999</v>
      </c>
      <c r="E260" s="13">
        <v>0</v>
      </c>
      <c r="F260" s="13">
        <v>0</v>
      </c>
      <c r="G260" s="13">
        <v>230.14089999999999</v>
      </c>
      <c r="H260" s="13">
        <v>202.728162</v>
      </c>
      <c r="I260" s="13">
        <v>0</v>
      </c>
      <c r="J260" s="13">
        <v>0.26569599999999999</v>
      </c>
      <c r="K260" s="13">
        <v>0.71789999999999998</v>
      </c>
      <c r="L260" s="13">
        <v>203.71175799999997</v>
      </c>
      <c r="M260" s="13">
        <v>26.429142000000013</v>
      </c>
      <c r="N260" s="13">
        <v>5.2249044509183653</v>
      </c>
      <c r="O260" s="13">
        <v>21.204237549081647</v>
      </c>
      <c r="P260" s="13">
        <v>27.412738000000012</v>
      </c>
      <c r="Q260" s="13">
        <v>16.1601</v>
      </c>
      <c r="R260" s="13">
        <v>498</v>
      </c>
      <c r="S260" s="13">
        <v>65</v>
      </c>
      <c r="T260" s="18">
        <v>354856</v>
      </c>
      <c r="U260" s="18">
        <v>3.88</v>
      </c>
      <c r="V260" s="18">
        <v>246.82</v>
      </c>
      <c r="W260" s="13" t="s">
        <v>28</v>
      </c>
      <c r="X260" s="13" t="str">
        <f>IFERROR(((W260*1000000)/Table2[[#This Row],[Number of Service Connections]])/365,"")</f>
        <v/>
      </c>
      <c r="Y260" s="18">
        <v>20272.63</v>
      </c>
      <c r="Z260" s="18">
        <v>5233.6099999999997</v>
      </c>
      <c r="AA260" s="13" t="s">
        <v>22</v>
      </c>
      <c r="AB260" s="16">
        <v>0.11911284782496294</v>
      </c>
      <c r="AC260" s="16">
        <v>7.2561850886878179E-2</v>
      </c>
      <c r="AD260" s="18">
        <v>25506.240000000002</v>
      </c>
      <c r="AE260" s="20">
        <f t="shared" si="4"/>
        <v>145.3988116850966</v>
      </c>
      <c r="AF260" s="13">
        <v>28.744591796877184</v>
      </c>
      <c r="AG260" s="13">
        <f>(Table2[[#This Row],[Real Losses (million gallons/ year)]]*1000000)/Table2[[#This Row],[Number of Service Connections]]/365</f>
        <v>116.65421988821943</v>
      </c>
      <c r="AH260" s="13">
        <f>(Table2[[#This Row],[Real Losses (million gallons/ year)]]*1000000)/Table2[[#This Row],[Length of Mains (miles)]]/365</f>
        <v>3594.891213812617</v>
      </c>
      <c r="AI260" s="18">
        <v>51.217349397590361</v>
      </c>
      <c r="AJ260" s="18">
        <v>40.70809236947791</v>
      </c>
      <c r="AK260" s="18">
        <v>10.509257028112449</v>
      </c>
      <c r="AL260" s="13">
        <v>67.254901960784323</v>
      </c>
      <c r="AM260" s="13">
        <v>21.204237549081647</v>
      </c>
      <c r="AO260" s="14" t="s">
        <v>23</v>
      </c>
      <c r="AP260" s="14" t="s">
        <v>37</v>
      </c>
      <c r="AQ260" s="14" t="s">
        <v>25</v>
      </c>
    </row>
    <row r="261" spans="1:43" x14ac:dyDescent="0.2">
      <c r="A261" s="13" t="s">
        <v>406</v>
      </c>
      <c r="B261" s="13" t="s">
        <v>1250</v>
      </c>
      <c r="C261" s="13" t="s">
        <v>1027</v>
      </c>
      <c r="D261" s="13">
        <v>11.209</v>
      </c>
      <c r="E261" s="13">
        <v>0</v>
      </c>
      <c r="F261" s="13">
        <v>8.7999999999999995E-2</v>
      </c>
      <c r="G261" s="13">
        <v>11.121</v>
      </c>
      <c r="H261" s="13">
        <v>6.2279999999999998</v>
      </c>
      <c r="I261" s="13">
        <v>0</v>
      </c>
      <c r="J261" s="13">
        <v>0</v>
      </c>
      <c r="K261" s="13">
        <v>0.13901250000000001</v>
      </c>
      <c r="L261" s="13">
        <v>6.3670124999999995</v>
      </c>
      <c r="M261" s="13">
        <v>4.7539875000000009</v>
      </c>
      <c r="N261" s="13">
        <v>0.37116197368421111</v>
      </c>
      <c r="O261" s="13">
        <v>4.3828255263157896</v>
      </c>
      <c r="P261" s="13">
        <v>4.8930000000000007</v>
      </c>
      <c r="Q261" s="13">
        <v>5.5</v>
      </c>
      <c r="R261" s="13">
        <v>190</v>
      </c>
      <c r="S261" s="13">
        <v>76</v>
      </c>
      <c r="T261" s="18">
        <v>183616</v>
      </c>
      <c r="U261" s="18">
        <v>29.83</v>
      </c>
      <c r="V261" s="18">
        <v>1026.74</v>
      </c>
      <c r="W261" s="13" t="s">
        <v>28</v>
      </c>
      <c r="X261" s="13" t="str">
        <f>IFERROR(((W261*1000000)/Table2[[#This Row],[Number of Service Connections]])/365,"")</f>
        <v/>
      </c>
      <c r="Y261" s="18">
        <v>11071.76</v>
      </c>
      <c r="Z261" s="18">
        <v>4500.0200000000004</v>
      </c>
      <c r="AA261" s="13" t="s">
        <v>22</v>
      </c>
      <c r="AB261" s="16">
        <v>0.43997841920690589</v>
      </c>
      <c r="AC261" s="16">
        <v>8.5583574689239994E-2</v>
      </c>
      <c r="AD261" s="18">
        <v>15571.78</v>
      </c>
      <c r="AE261" s="20">
        <f t="shared" si="4"/>
        <v>68.550648882480189</v>
      </c>
      <c r="AF261" s="13">
        <v>5.3520111562251058</v>
      </c>
      <c r="AG261" s="13">
        <f>(Table2[[#This Row],[Real Losses (million gallons/ year)]]*1000000)/Table2[[#This Row],[Number of Service Connections]]/365</f>
        <v>63.198637726255086</v>
      </c>
      <c r="AH261" s="13">
        <f>(Table2[[#This Row],[Real Losses (million gallons/ year)]]*1000000)/Table2[[#This Row],[Length of Mains (miles)]]/365</f>
        <v>2183.2256669069939</v>
      </c>
      <c r="AI261" s="18">
        <v>81.956736842105258</v>
      </c>
      <c r="AJ261" s="18">
        <v>58.272421052631579</v>
      </c>
      <c r="AK261" s="18">
        <v>23.684315789473683</v>
      </c>
      <c r="AL261" s="13">
        <v>26.62325002704749</v>
      </c>
      <c r="AM261" s="13">
        <v>4.3828255263157896</v>
      </c>
      <c r="AO261" s="14" t="s">
        <v>23</v>
      </c>
      <c r="AP261" s="14" t="s">
        <v>25</v>
      </c>
      <c r="AQ261" s="14" t="s">
        <v>24</v>
      </c>
    </row>
    <row r="262" spans="1:43" ht="22.5" x14ac:dyDescent="0.2">
      <c r="A262" s="13" t="s">
        <v>407</v>
      </c>
      <c r="B262" s="13" t="s">
        <v>408</v>
      </c>
      <c r="C262" s="13" t="s">
        <v>1028</v>
      </c>
      <c r="D262" s="13">
        <v>974.6</v>
      </c>
      <c r="G262" s="13">
        <v>974.6</v>
      </c>
      <c r="H262" s="13">
        <v>787.6</v>
      </c>
      <c r="I262" s="13">
        <v>0</v>
      </c>
      <c r="J262" s="13">
        <v>0</v>
      </c>
      <c r="K262" s="13">
        <v>12.182500000000001</v>
      </c>
      <c r="L262" s="13">
        <v>799.78250000000003</v>
      </c>
      <c r="M262" s="13">
        <v>174.8175</v>
      </c>
      <c r="N262" s="13">
        <v>45.858131578947379</v>
      </c>
      <c r="O262" s="13">
        <v>128.9593684210526</v>
      </c>
      <c r="P262" s="13">
        <v>187</v>
      </c>
      <c r="Q262" s="13">
        <v>71</v>
      </c>
      <c r="R262" s="13">
        <v>3263</v>
      </c>
      <c r="S262" s="13">
        <v>70</v>
      </c>
      <c r="T262" s="18">
        <v>3104200</v>
      </c>
      <c r="U262" s="18">
        <v>5.33</v>
      </c>
      <c r="V262" s="18">
        <v>456.31</v>
      </c>
      <c r="W262" s="13">
        <v>22.319457999999997</v>
      </c>
      <c r="X262" s="13">
        <f>IFERROR(((W262*1000000)/Table2[[#This Row],[Number of Service Connections]])/365,"")</f>
        <v>18.740177750536311</v>
      </c>
      <c r="Y262" s="18">
        <v>244423.84131578953</v>
      </c>
      <c r="Z262" s="18">
        <v>58845.449404210514</v>
      </c>
      <c r="AA262" s="13" t="s">
        <v>22</v>
      </c>
      <c r="AB262" s="16">
        <v>0.19187358916478556</v>
      </c>
      <c r="AC262" s="16">
        <v>9.9487238997165148E-2</v>
      </c>
      <c r="AD262" s="18">
        <v>303269.29072000005</v>
      </c>
      <c r="AE262" s="20">
        <f t="shared" si="4"/>
        <v>146.78273208535717</v>
      </c>
      <c r="AF262" s="13">
        <v>38.504050461124841</v>
      </c>
      <c r="AG262" s="13">
        <f>(Table2[[#This Row],[Real Losses (million gallons/ year)]]*1000000)/Table2[[#This Row],[Number of Service Connections]]/365</f>
        <v>108.27868162423233</v>
      </c>
      <c r="AH262" s="13">
        <f>(Table2[[#This Row],[Real Losses (million gallons/ year)]]*1000000)/Table2[[#This Row],[Length of Mains (miles)]]/365</f>
        <v>4976.2441991531014</v>
      </c>
      <c r="AI262" s="18">
        <v>92.941860471958336</v>
      </c>
      <c r="AJ262" s="18">
        <v>74.907704969595315</v>
      </c>
      <c r="AK262" s="18">
        <v>18.034155502363014</v>
      </c>
      <c r="AL262" s="13">
        <v>62.066666666666656</v>
      </c>
      <c r="AM262" s="13">
        <v>128.9593684210526</v>
      </c>
      <c r="AN262" s="13">
        <v>5.777889786618144</v>
      </c>
      <c r="AO262" s="14" t="s">
        <v>23</v>
      </c>
      <c r="AP262" s="14" t="s">
        <v>40</v>
      </c>
      <c r="AQ262" s="14" t="s">
        <v>33</v>
      </c>
    </row>
    <row r="263" spans="1:43" x14ac:dyDescent="0.2">
      <c r="A263" s="13" t="s">
        <v>409</v>
      </c>
      <c r="B263" s="13" t="s">
        <v>1300</v>
      </c>
      <c r="C263" s="13" t="s">
        <v>1029</v>
      </c>
      <c r="D263" s="13">
        <v>26.061</v>
      </c>
      <c r="E263" s="13">
        <v>0</v>
      </c>
      <c r="F263" s="13">
        <v>0</v>
      </c>
      <c r="G263" s="13">
        <v>26.061</v>
      </c>
      <c r="H263" s="13">
        <v>26.558</v>
      </c>
      <c r="I263" s="13">
        <v>7.0000000000000001E-3</v>
      </c>
      <c r="J263" s="13">
        <v>0.04</v>
      </c>
      <c r="K263" s="13">
        <v>0.32576250000000001</v>
      </c>
      <c r="L263" s="13">
        <v>26.9307625</v>
      </c>
      <c r="M263" s="13">
        <v>-0.86976250000000022</v>
      </c>
      <c r="N263" s="13">
        <v>1.531442236842107</v>
      </c>
      <c r="O263" s="13">
        <v>-2.4012047368421072</v>
      </c>
      <c r="P263" s="13">
        <v>-0.50400000000000023</v>
      </c>
      <c r="Q263" s="13">
        <v>7.8</v>
      </c>
      <c r="R263" s="13">
        <v>477</v>
      </c>
      <c r="S263" s="13">
        <v>51</v>
      </c>
      <c r="T263" s="18">
        <v>231055</v>
      </c>
      <c r="U263" s="18">
        <v>6.28</v>
      </c>
      <c r="V263" s="18">
        <v>409.46</v>
      </c>
      <c r="W263" s="13" t="s">
        <v>28</v>
      </c>
      <c r="X263" s="13" t="str">
        <f>IFERROR(((W263*1000000)/Table2[[#This Row],[Number of Service Connections]])/365,"")</f>
        <v/>
      </c>
      <c r="Y263" s="18">
        <v>9617.4599999999991</v>
      </c>
      <c r="Z263" s="18">
        <v>-983.2</v>
      </c>
      <c r="AA263" s="13" t="s">
        <v>22</v>
      </c>
      <c r="AB263" s="16">
        <v>-1.933924254633361E-2</v>
      </c>
      <c r="AC263" s="16">
        <v>3.8017030876073069E-2</v>
      </c>
      <c r="AD263" s="18">
        <v>8634.2599999999984</v>
      </c>
      <c r="AE263" s="20">
        <f t="shared" si="4"/>
        <v>-4.9956204589184701</v>
      </c>
      <c r="AF263" s="13">
        <v>8.7960841839241084</v>
      </c>
      <c r="AG263" s="13">
        <f>(Table2[[#This Row],[Real Losses (million gallons/ year)]]*1000000)/Table2[[#This Row],[Number of Service Connections]]/365</f>
        <v>-13.791704642842578</v>
      </c>
      <c r="AH263" s="13">
        <f>(Table2[[#This Row],[Real Losses (million gallons/ year)]]*1000000)/Table2[[#This Row],[Length of Mains (miles)]]/365</f>
        <v>-843.41578392768076</v>
      </c>
      <c r="AI263" s="18">
        <v>18.10117400419287</v>
      </c>
      <c r="AJ263" s="18">
        <v>20.162389937106919</v>
      </c>
      <c r="AK263" s="18">
        <v>-2.0612159329140463</v>
      </c>
      <c r="AL263" s="13">
        <v>46.578947368421041</v>
      </c>
      <c r="AM263" s="13">
        <v>-2.4012047368421072</v>
      </c>
      <c r="AO263" s="14" t="s">
        <v>23</v>
      </c>
      <c r="AP263" s="14" t="s">
        <v>55</v>
      </c>
      <c r="AQ263" s="14" t="s">
        <v>25</v>
      </c>
    </row>
    <row r="264" spans="1:43" x14ac:dyDescent="0.2">
      <c r="A264" s="13" t="s">
        <v>410</v>
      </c>
      <c r="B264" s="13" t="s">
        <v>411</v>
      </c>
      <c r="C264" s="13" t="s">
        <v>1030</v>
      </c>
      <c r="E264" s="13">
        <v>94.165000000000006</v>
      </c>
      <c r="G264" s="13">
        <v>94.165000000000006</v>
      </c>
      <c r="H264" s="13">
        <v>80.087999999999994</v>
      </c>
      <c r="J264" s="13">
        <v>1.4999999999999999E-2</v>
      </c>
      <c r="K264" s="13">
        <v>1.1770625000000001</v>
      </c>
      <c r="L264" s="13">
        <v>81.2800625</v>
      </c>
      <c r="M264" s="13">
        <v>12.884937500000007</v>
      </c>
      <c r="N264" s="13">
        <v>4.651579868421055</v>
      </c>
      <c r="O264" s="13">
        <v>8.2333576315789507</v>
      </c>
      <c r="P264" s="13">
        <v>14.077000000000007</v>
      </c>
      <c r="Q264" s="13">
        <v>215.6</v>
      </c>
      <c r="R264" s="13">
        <v>1685</v>
      </c>
      <c r="S264" s="13">
        <v>67.8</v>
      </c>
      <c r="T264" s="18">
        <v>760590</v>
      </c>
      <c r="U264" s="18">
        <v>10.34</v>
      </c>
      <c r="V264" s="18">
        <v>4464.43</v>
      </c>
      <c r="W264" s="13">
        <v>35.119606062000003</v>
      </c>
      <c r="X264" s="13">
        <f>IFERROR(((W264*1000000)/Table2[[#This Row],[Number of Service Connections]])/365,"")</f>
        <v>57.102729258160231</v>
      </c>
      <c r="Y264" s="18">
        <v>48097.34</v>
      </c>
      <c r="Z264" s="18">
        <v>36757.25</v>
      </c>
      <c r="AA264" s="13" t="s">
        <v>22</v>
      </c>
      <c r="AB264" s="16">
        <v>0.14949291137896251</v>
      </c>
      <c r="AC264" s="16">
        <v>0.11856120148502969</v>
      </c>
      <c r="AD264" s="18">
        <v>84854.59</v>
      </c>
      <c r="AE264" s="20">
        <f t="shared" si="4"/>
        <v>20.950266249339471</v>
      </c>
      <c r="AF264" s="13">
        <v>7.5632370528369668</v>
      </c>
      <c r="AG264" s="13">
        <f>(Table2[[#This Row],[Real Losses (million gallons/ year)]]*1000000)/Table2[[#This Row],[Number of Service Connections]]/365</f>
        <v>13.387029196502503</v>
      </c>
      <c r="AH264" s="13">
        <f>(Table2[[#This Row],[Real Losses (million gallons/ year)]]*1000000)/Table2[[#This Row],[Length of Mains (miles)]]/365</f>
        <v>104.62497308027234</v>
      </c>
      <c r="AI264" s="18">
        <v>50.358807121661719</v>
      </c>
      <c r="AJ264" s="18">
        <v>28.544415430267062</v>
      </c>
      <c r="AK264" s="18">
        <v>21.814391691394658</v>
      </c>
      <c r="AL264" s="13">
        <v>60.205882352941181</v>
      </c>
      <c r="AM264" s="13">
        <v>8.2333576315789507</v>
      </c>
      <c r="AN264" s="13">
        <v>0.23443764195543129</v>
      </c>
      <c r="AO264" s="14" t="s">
        <v>36</v>
      </c>
      <c r="AP264" s="14" t="s">
        <v>25</v>
      </c>
      <c r="AQ264" s="14" t="s">
        <v>33</v>
      </c>
    </row>
    <row r="265" spans="1:43" x14ac:dyDescent="0.2">
      <c r="A265" s="13" t="s">
        <v>412</v>
      </c>
      <c r="B265" s="13" t="s">
        <v>413</v>
      </c>
      <c r="C265" s="13" t="s">
        <v>1031</v>
      </c>
      <c r="E265" s="13">
        <v>170.005</v>
      </c>
      <c r="F265" s="13">
        <v>0.77300000000000002</v>
      </c>
      <c r="G265" s="13">
        <v>169.232</v>
      </c>
      <c r="H265" s="13">
        <v>75.409000000000006</v>
      </c>
      <c r="I265" s="13">
        <v>0</v>
      </c>
      <c r="J265" s="13">
        <v>0</v>
      </c>
      <c r="K265" s="13">
        <v>2.1154000000000002</v>
      </c>
      <c r="L265" s="13">
        <v>77.5244</v>
      </c>
      <c r="M265" s="13">
        <v>91.707599999999999</v>
      </c>
      <c r="N265" s="13">
        <v>4.5804972368421026</v>
      </c>
      <c r="O265" s="13">
        <v>87.127102763157893</v>
      </c>
      <c r="P265" s="13">
        <v>93.822999999999993</v>
      </c>
      <c r="Q265" s="13">
        <v>39.58</v>
      </c>
      <c r="R265" s="13">
        <v>1341</v>
      </c>
      <c r="S265" s="13">
        <v>109.71</v>
      </c>
      <c r="T265" s="18">
        <v>1249385</v>
      </c>
      <c r="U265" s="18">
        <v>14.92</v>
      </c>
      <c r="V265" s="18">
        <v>2251.71</v>
      </c>
      <c r="W265" s="13" t="s">
        <v>28</v>
      </c>
      <c r="X265" s="13" t="str">
        <f>IFERROR(((W265*1000000)/Table2[[#This Row],[Number of Service Connections]])/365,"")</f>
        <v/>
      </c>
      <c r="Y265" s="18">
        <v>68341.02</v>
      </c>
      <c r="Z265" s="18">
        <v>196184.97</v>
      </c>
      <c r="AA265" s="13" t="s">
        <v>22</v>
      </c>
      <c r="AB265" s="16">
        <v>0.55440460433015026</v>
      </c>
      <c r="AC265" s="16">
        <v>0.21553744816090672</v>
      </c>
      <c r="AD265" s="18">
        <v>264525.99</v>
      </c>
      <c r="AE265" s="20">
        <f t="shared" si="4"/>
        <v>187.36293708436759</v>
      </c>
      <c r="AF265" s="13">
        <v>9.3581711395954805</v>
      </c>
      <c r="AG265" s="13">
        <f>(Table2[[#This Row],[Real Losses (million gallons/ year)]]*1000000)/Table2[[#This Row],[Number of Service Connections]]/365</f>
        <v>178.00476594477212</v>
      </c>
      <c r="AH265" s="13">
        <f>(Table2[[#This Row],[Real Losses (million gallons/ year)]]*1000000)/Table2[[#This Row],[Length of Mains (miles)]]/365</f>
        <v>6030.9345915093345</v>
      </c>
      <c r="AI265" s="18">
        <v>197.26024608501118</v>
      </c>
      <c r="AJ265" s="18">
        <v>50.962729306487695</v>
      </c>
      <c r="AK265" s="18">
        <v>146.29751677852349</v>
      </c>
      <c r="AL265" s="13">
        <v>50.655555555555537</v>
      </c>
      <c r="AM265" s="13">
        <v>87.127102763157893</v>
      </c>
      <c r="AO265" s="14" t="s">
        <v>36</v>
      </c>
      <c r="AP265" s="14" t="s">
        <v>24</v>
      </c>
      <c r="AQ265" s="14" t="s">
        <v>25</v>
      </c>
    </row>
    <row r="266" spans="1:43" ht="22.5" x14ac:dyDescent="0.2">
      <c r="A266" s="13" t="s">
        <v>414</v>
      </c>
      <c r="B266" s="13" t="s">
        <v>415</v>
      </c>
      <c r="C266" s="13" t="s">
        <v>1032</v>
      </c>
      <c r="D266" s="13">
        <v>2113.4630000000002</v>
      </c>
      <c r="E266" s="13">
        <v>0</v>
      </c>
      <c r="F266" s="13">
        <v>0</v>
      </c>
      <c r="G266" s="13">
        <v>2092.5376237623764</v>
      </c>
      <c r="H266" s="13">
        <v>2080.2449999999999</v>
      </c>
      <c r="I266" s="13">
        <v>0</v>
      </c>
      <c r="J266" s="13">
        <v>0</v>
      </c>
      <c r="K266" s="13">
        <v>1.323075</v>
      </c>
      <c r="L266" s="13">
        <v>2081.5680749999997</v>
      </c>
      <c r="M266" s="13">
        <v>10.969548762376689</v>
      </c>
      <c r="N266" s="13">
        <v>2.6465350000000001</v>
      </c>
      <c r="O266" s="13">
        <v>8.3230137623766893</v>
      </c>
      <c r="P266" s="13">
        <v>12.292623762376689</v>
      </c>
      <c r="Q266" s="13">
        <v>29.6</v>
      </c>
      <c r="R266" s="13">
        <v>837</v>
      </c>
      <c r="S266" s="13">
        <v>50</v>
      </c>
      <c r="T266" s="18">
        <v>2347168</v>
      </c>
      <c r="U266" s="18">
        <v>1.1100000000000001</v>
      </c>
      <c r="V266" s="18">
        <v>296.19</v>
      </c>
      <c r="W266" s="13" t="s">
        <v>28</v>
      </c>
      <c r="X266" s="13" t="str">
        <f>IFERROR(((W266*1000000)/Table2[[#This Row],[Number of Service Connections]])/365,"")</f>
        <v/>
      </c>
      <c r="Y266" s="18">
        <v>2937.65</v>
      </c>
      <c r="Z266" s="18">
        <v>2465.19</v>
      </c>
      <c r="AA266" s="13" t="s">
        <v>22</v>
      </c>
      <c r="AB266" s="16">
        <v>5.8745054916979639E-3</v>
      </c>
      <c r="AC266" s="16">
        <v>2.4688172642641478E-3</v>
      </c>
      <c r="AD266" s="18">
        <v>5402.84</v>
      </c>
      <c r="AE266" s="20">
        <f t="shared" si="4"/>
        <v>35.906282261752473</v>
      </c>
      <c r="AF266" s="13">
        <v>8.6628205757679897</v>
      </c>
      <c r="AG266" s="13">
        <f>(Table2[[#This Row],[Real Losses (million gallons/ year)]]*1000000)/Table2[[#This Row],[Number of Service Connections]]/365</f>
        <v>27.243461685984485</v>
      </c>
      <c r="AH266" s="13">
        <f>(Table2[[#This Row],[Real Losses (million gallons/ year)]]*1000000)/Table2[[#This Row],[Length of Mains (miles)]]/365</f>
        <v>770.36410240435839</v>
      </c>
      <c r="AI266" s="18">
        <v>6.4550059737156511</v>
      </c>
      <c r="AJ266" s="18">
        <v>3.50973715651135</v>
      </c>
      <c r="AK266" s="18">
        <v>2.9452688172043011</v>
      </c>
      <c r="AL266" s="13">
        <v>60.330693069306925</v>
      </c>
      <c r="AM266" s="13">
        <v>8.3230137623766893</v>
      </c>
      <c r="AO266" s="14" t="s">
        <v>23</v>
      </c>
      <c r="AP266" s="14" t="s">
        <v>24</v>
      </c>
      <c r="AQ266" s="14" t="s">
        <v>40</v>
      </c>
    </row>
    <row r="267" spans="1:43" ht="22.5" x14ac:dyDescent="0.2">
      <c r="A267" s="13" t="s">
        <v>416</v>
      </c>
      <c r="B267" s="13" t="s">
        <v>417</v>
      </c>
      <c r="C267" s="13" t="s">
        <v>1033</v>
      </c>
      <c r="D267" s="13">
        <v>855.726</v>
      </c>
      <c r="E267" s="13">
        <v>0</v>
      </c>
      <c r="F267" s="13">
        <v>24.724</v>
      </c>
      <c r="G267" s="13">
        <v>831.39281572601703</v>
      </c>
      <c r="H267" s="13">
        <v>688.44899999999996</v>
      </c>
      <c r="I267" s="13">
        <v>0</v>
      </c>
      <c r="J267" s="13">
        <v>12.223000000000001</v>
      </c>
      <c r="K267" s="13">
        <v>10.392410196575213</v>
      </c>
      <c r="L267" s="13">
        <v>711.06441019657518</v>
      </c>
      <c r="M267" s="13">
        <v>120.32840552944185</v>
      </c>
      <c r="N267" s="13">
        <v>18.099033110743662</v>
      </c>
      <c r="O267" s="13">
        <v>102.22937241869819</v>
      </c>
      <c r="P267" s="13">
        <v>142.94381572601708</v>
      </c>
      <c r="Q267" s="13">
        <v>110.4</v>
      </c>
      <c r="R267" s="13">
        <v>7880</v>
      </c>
      <c r="S267" s="13">
        <v>70</v>
      </c>
      <c r="T267" s="18">
        <v>1959434</v>
      </c>
      <c r="U267" s="18">
        <v>3.1</v>
      </c>
      <c r="V267" s="18">
        <v>297.54000000000002</v>
      </c>
      <c r="W267" s="13">
        <v>45.460195200000008</v>
      </c>
      <c r="X267" s="13">
        <f>IFERROR(((W267*1000000)/Table2[[#This Row],[Number of Service Connections]])/365,"")</f>
        <v>15.805644670050766</v>
      </c>
      <c r="Y267" s="18">
        <v>56132.14</v>
      </c>
      <c r="Z267" s="18">
        <v>30417.33</v>
      </c>
      <c r="AA267" s="13" t="s">
        <v>22</v>
      </c>
      <c r="AB267" s="16">
        <v>0.17193294556098712</v>
      </c>
      <c r="AC267" s="16">
        <v>4.7604796608435022E-2</v>
      </c>
      <c r="AD267" s="18">
        <v>86549.47</v>
      </c>
      <c r="AE267" s="20">
        <f t="shared" si="4"/>
        <v>41.835896505612219</v>
      </c>
      <c r="AF267" s="13">
        <v>6.2926893507905088</v>
      </c>
      <c r="AG267" s="13">
        <f>(Table2[[#This Row],[Real Losses (million gallons/ year)]]*1000000)/Table2[[#This Row],[Number of Service Connections]]/365</f>
        <v>35.543207154821708</v>
      </c>
      <c r="AH267" s="13">
        <f>(Table2[[#This Row],[Real Losses (million gallons/ year)]]*1000000)/Table2[[#This Row],[Length of Mains (miles)]]/365</f>
        <v>2536.9608005434334</v>
      </c>
      <c r="AI267" s="18">
        <v>10.983435279187818</v>
      </c>
      <c r="AJ267" s="18">
        <v>7.1233680203045688</v>
      </c>
      <c r="AK267" s="18">
        <v>3.8600672588832485</v>
      </c>
      <c r="AL267" s="13">
        <v>70.5415440320333</v>
      </c>
      <c r="AM267" s="13">
        <v>102.22937241869819</v>
      </c>
      <c r="AN267" s="13">
        <v>2.2487666841056191</v>
      </c>
      <c r="AO267" s="14" t="s">
        <v>55</v>
      </c>
      <c r="AP267" s="14" t="s">
        <v>40</v>
      </c>
      <c r="AQ267" s="14" t="s">
        <v>23</v>
      </c>
    </row>
    <row r="268" spans="1:43" x14ac:dyDescent="0.2">
      <c r="A268" s="13" t="s">
        <v>418</v>
      </c>
      <c r="B268" s="13" t="s">
        <v>419</v>
      </c>
      <c r="C268" s="13" t="s">
        <v>1034</v>
      </c>
      <c r="D268" s="13">
        <v>0</v>
      </c>
      <c r="E268" s="13">
        <v>50.433999999999997</v>
      </c>
      <c r="F268" s="13">
        <v>0</v>
      </c>
      <c r="G268" s="13">
        <v>50.433999999999997</v>
      </c>
      <c r="H268" s="13">
        <v>35.85</v>
      </c>
      <c r="I268" s="13">
        <v>5.1000000000000004E-3</v>
      </c>
      <c r="J268" s="13">
        <v>0</v>
      </c>
      <c r="K268" s="13">
        <v>0.63042500000000001</v>
      </c>
      <c r="L268" s="13">
        <v>36.485525000000003</v>
      </c>
      <c r="M268" s="13">
        <v>13.948474999999995</v>
      </c>
      <c r="N268" s="13">
        <v>2.1025521052631628</v>
      </c>
      <c r="O268" s="13">
        <v>11.845922894736832</v>
      </c>
      <c r="P268" s="13">
        <v>14.578899999999996</v>
      </c>
      <c r="Q268" s="13">
        <v>21</v>
      </c>
      <c r="R268" s="13">
        <v>860</v>
      </c>
      <c r="S268" s="13">
        <v>72.5</v>
      </c>
      <c r="T268" s="18">
        <v>529994.76</v>
      </c>
      <c r="U268" s="18">
        <v>12.95</v>
      </c>
      <c r="V268" s="18">
        <v>3344.59</v>
      </c>
      <c r="W268" s="13" t="s">
        <v>28</v>
      </c>
      <c r="X268" s="13" t="str">
        <f>IFERROR(((W268*1000000)/Table2[[#This Row],[Number of Service Connections]])/365,"")</f>
        <v/>
      </c>
      <c r="Y268" s="18">
        <v>27228.05</v>
      </c>
      <c r="Z268" s="18">
        <v>39619.760000000002</v>
      </c>
      <c r="AA268" s="13" t="s">
        <v>22</v>
      </c>
      <c r="AB268" s="16">
        <v>0.28906888210334286</v>
      </c>
      <c r="AC268" s="16">
        <v>0.13010754704143834</v>
      </c>
      <c r="AD268" s="18">
        <v>66847.81</v>
      </c>
      <c r="AE268" s="20">
        <f t="shared" si="4"/>
        <v>44.436046511627893</v>
      </c>
      <c r="AF268" s="13">
        <v>6.6981589845911529</v>
      </c>
      <c r="AG268" s="13">
        <f>(Table2[[#This Row],[Real Losses (million gallons/ year)]]*1000000)/Table2[[#This Row],[Number of Service Connections]]/365</f>
        <v>37.73788752703674</v>
      </c>
      <c r="AH268" s="13">
        <f>(Table2[[#This Row],[Real Losses (million gallons/ year)]]*1000000)/Table2[[#This Row],[Length of Mains (miles)]]/365</f>
        <v>1545.4563463453139</v>
      </c>
      <c r="AI268" s="18">
        <v>77.730011627906975</v>
      </c>
      <c r="AJ268" s="18">
        <v>31.660523255813953</v>
      </c>
      <c r="AK268" s="18">
        <v>46.069488372093026</v>
      </c>
      <c r="AL268" s="13">
        <v>55.107843137254903</v>
      </c>
      <c r="AM268" s="13">
        <v>11.845922894736832</v>
      </c>
      <c r="AO268" s="14" t="s">
        <v>36</v>
      </c>
      <c r="AP268" s="14" t="s">
        <v>24</v>
      </c>
      <c r="AQ268" s="14" t="s">
        <v>25</v>
      </c>
    </row>
    <row r="269" spans="1:43" x14ac:dyDescent="0.2">
      <c r="A269" s="13" t="s">
        <v>420</v>
      </c>
      <c r="B269" s="13" t="s">
        <v>1302</v>
      </c>
      <c r="C269" s="13" t="s">
        <v>1035</v>
      </c>
      <c r="D269" s="13">
        <v>6.2160000000000002</v>
      </c>
      <c r="E269" s="13">
        <v>0</v>
      </c>
      <c r="F269" s="13">
        <v>0</v>
      </c>
      <c r="G269" s="13">
        <v>6.2160000000000002</v>
      </c>
      <c r="H269" s="13">
        <v>5.5650000000000004</v>
      </c>
      <c r="I269" s="13">
        <v>6.0000000000000001E-3</v>
      </c>
      <c r="J269" s="13">
        <v>0</v>
      </c>
      <c r="K269" s="13">
        <v>7.7700000000000005E-2</v>
      </c>
      <c r="L269" s="13">
        <v>5.6487000000000007</v>
      </c>
      <c r="M269" s="13">
        <v>0.56729999999999947</v>
      </c>
      <c r="N269" s="13">
        <v>0.20156590206185621</v>
      </c>
      <c r="O269" s="13">
        <v>0.36573409793814327</v>
      </c>
      <c r="P269" s="13">
        <v>0.64499999999999946</v>
      </c>
      <c r="Q269" s="13">
        <v>2.2999999999999998</v>
      </c>
      <c r="R269" s="13">
        <v>167</v>
      </c>
      <c r="S269" s="13">
        <v>46</v>
      </c>
      <c r="T269" s="18">
        <v>69072.25</v>
      </c>
      <c r="U269" s="18">
        <v>9.9600000000000009</v>
      </c>
      <c r="V269" s="18">
        <v>1129.25</v>
      </c>
      <c r="W269" s="13" t="s">
        <v>28</v>
      </c>
      <c r="X269" s="13" t="str">
        <f>IFERROR(((W269*1000000)/Table2[[#This Row],[Number of Service Connections]])/365,"")</f>
        <v/>
      </c>
      <c r="Y269" s="18">
        <v>2007.6</v>
      </c>
      <c r="Z269" s="18">
        <v>413.01</v>
      </c>
      <c r="AA269" s="13" t="s">
        <v>22</v>
      </c>
      <c r="AB269" s="16">
        <v>0.10376447876447867</v>
      </c>
      <c r="AC269" s="16">
        <v>3.631479124587278E-2</v>
      </c>
      <c r="AD269" s="18">
        <v>2420.6099999999997</v>
      </c>
      <c r="AE269" s="20">
        <f t="shared" si="4"/>
        <v>9.3068657206135583</v>
      </c>
      <c r="AF269" s="13">
        <v>3.3067984917046385</v>
      </c>
      <c r="AG269" s="13">
        <f>(Table2[[#This Row],[Real Losses (million gallons/ year)]]*1000000)/Table2[[#This Row],[Number of Service Connections]]/365</f>
        <v>6.0000672289089207</v>
      </c>
      <c r="AH269" s="13">
        <f>(Table2[[#This Row],[Real Losses (million gallons/ year)]]*1000000)/Table2[[#This Row],[Length of Mains (miles)]]/365</f>
        <v>435.65705531643033</v>
      </c>
      <c r="AI269" s="18">
        <v>14.494670658682635</v>
      </c>
      <c r="AJ269" s="18">
        <v>12.021556886227545</v>
      </c>
      <c r="AK269" s="18">
        <v>2.4731137724550898</v>
      </c>
      <c r="AL269" s="13">
        <v>47.460784313725483</v>
      </c>
      <c r="AM269" s="13">
        <v>0.36573409793814327</v>
      </c>
      <c r="AO269" s="14" t="s">
        <v>23</v>
      </c>
      <c r="AP269" s="14" t="s">
        <v>24</v>
      </c>
      <c r="AQ269" s="14" t="s">
        <v>25</v>
      </c>
    </row>
    <row r="270" spans="1:43" x14ac:dyDescent="0.2">
      <c r="A270" s="13" t="s">
        <v>421</v>
      </c>
      <c r="B270" s="13" t="s">
        <v>422</v>
      </c>
      <c r="C270" s="13" t="s">
        <v>1036</v>
      </c>
      <c r="D270" s="13">
        <v>18.056000000000001</v>
      </c>
      <c r="F270" s="13">
        <v>2.649</v>
      </c>
      <c r="G270" s="13">
        <v>16.217894736842105</v>
      </c>
      <c r="H270" s="13">
        <v>1.53</v>
      </c>
      <c r="J270" s="13">
        <v>0.42099999999999999</v>
      </c>
      <c r="K270" s="13">
        <v>3.8</v>
      </c>
      <c r="L270" s="13">
        <v>5.7509999999999994</v>
      </c>
      <c r="M270" s="13">
        <v>10.466894736842105</v>
      </c>
      <c r="N270" s="13">
        <v>0.23732578079814909</v>
      </c>
      <c r="O270" s="13">
        <v>10.229568956043956</v>
      </c>
      <c r="P270" s="13">
        <v>14.687894736842104</v>
      </c>
      <c r="Q270" s="13">
        <v>14.4</v>
      </c>
      <c r="R270" s="13">
        <v>9</v>
      </c>
      <c r="S270" s="13">
        <v>70</v>
      </c>
      <c r="T270" s="18">
        <v>432266.69</v>
      </c>
      <c r="U270" s="18">
        <v>9</v>
      </c>
      <c r="V270" s="18">
        <v>2153.6999999999998</v>
      </c>
      <c r="W270" s="13" t="s">
        <v>28</v>
      </c>
      <c r="X270" s="13" t="str">
        <f>IFERROR(((W270*1000000)/Table2[[#This Row],[Number of Service Connections]])/365,"")</f>
        <v/>
      </c>
      <c r="Y270" s="18">
        <v>2135.9299999999998</v>
      </c>
      <c r="Z270" s="18">
        <v>22031.42</v>
      </c>
      <c r="AA270" s="13" t="s">
        <v>22</v>
      </c>
      <c r="AB270" s="16">
        <v>0.90565976504186396</v>
      </c>
      <c r="AC270" s="16">
        <v>7.6938897114221777E-2</v>
      </c>
      <c r="AD270" s="18">
        <v>24167.35</v>
      </c>
      <c r="AE270" s="20">
        <f t="shared" si="4"/>
        <v>3186.2693262837456</v>
      </c>
      <c r="AF270" s="13">
        <v>72.245290958340661</v>
      </c>
      <c r="AG270" s="13">
        <f>(Table2[[#This Row],[Real Losses (million gallons/ year)]]*1000000)/Table2[[#This Row],[Number of Service Connections]]/365</f>
        <v>3114.0240353254048</v>
      </c>
      <c r="AH270" s="13">
        <f>(Table2[[#This Row],[Real Losses (million gallons/ year)]]*1000000)/Table2[[#This Row],[Length of Mains (miles)]]/365</f>
        <v>1946.2650220783783</v>
      </c>
      <c r="AI270" s="18">
        <v>2685.2611111111109</v>
      </c>
      <c r="AJ270" s="18">
        <v>237.32555555555555</v>
      </c>
      <c r="AK270" s="18">
        <v>2447.9355555555558</v>
      </c>
      <c r="AL270" s="13">
        <v>41.774509803921568</v>
      </c>
      <c r="AM270" s="13">
        <v>10.229568956043956</v>
      </c>
      <c r="AO270" s="14" t="s">
        <v>23</v>
      </c>
      <c r="AP270" s="14" t="s">
        <v>24</v>
      </c>
      <c r="AQ270" s="14" t="s">
        <v>25</v>
      </c>
    </row>
    <row r="271" spans="1:43" x14ac:dyDescent="0.2">
      <c r="A271" s="13" t="s">
        <v>423</v>
      </c>
      <c r="B271" s="13" t="s">
        <v>1303</v>
      </c>
      <c r="C271" s="13" t="s">
        <v>1037</v>
      </c>
      <c r="D271" s="13">
        <v>10.2355</v>
      </c>
      <c r="E271" s="13">
        <v>0</v>
      </c>
      <c r="F271" s="13">
        <v>0</v>
      </c>
      <c r="G271" s="13">
        <v>10.2355</v>
      </c>
      <c r="H271" s="13">
        <v>8.3940000000000001</v>
      </c>
      <c r="I271" s="13">
        <v>0</v>
      </c>
      <c r="J271" s="13">
        <v>7.0000000000000007E-2</v>
      </c>
      <c r="K271" s="13">
        <v>0.12794374999999999</v>
      </c>
      <c r="L271" s="13">
        <v>8.5919437500000004</v>
      </c>
      <c r="M271" s="13">
        <v>1.6435562499999996</v>
      </c>
      <c r="N271" s="13">
        <v>0.49204743421052621</v>
      </c>
      <c r="O271" s="13">
        <v>1.1515088157894735</v>
      </c>
      <c r="P271" s="13">
        <v>1.8414999999999997</v>
      </c>
      <c r="Q271" s="13">
        <v>6.35</v>
      </c>
      <c r="R271" s="13">
        <v>251</v>
      </c>
      <c r="S271" s="13">
        <v>63</v>
      </c>
      <c r="T271" s="18">
        <v>123453.44</v>
      </c>
      <c r="U271" s="18">
        <v>7.45</v>
      </c>
      <c r="V271" s="18">
        <v>1012.56</v>
      </c>
      <c r="W271" s="13" t="s">
        <v>28</v>
      </c>
      <c r="X271" s="13" t="str">
        <f>IFERROR(((W271*1000000)/Table2[[#This Row],[Number of Service Connections]])/365,"")</f>
        <v/>
      </c>
      <c r="Y271" s="18">
        <v>3665.75</v>
      </c>
      <c r="Z271" s="18">
        <v>1165.97</v>
      </c>
      <c r="AA271" s="13" t="s">
        <v>22</v>
      </c>
      <c r="AB271" s="16">
        <v>0.17991304772605146</v>
      </c>
      <c r="AC271" s="16">
        <v>4.0761562212314285E-2</v>
      </c>
      <c r="AD271" s="18">
        <v>4831.72</v>
      </c>
      <c r="AE271" s="20">
        <f t="shared" si="4"/>
        <v>17.93981607815314</v>
      </c>
      <c r="AF271" s="13">
        <v>5.3708173793650191</v>
      </c>
      <c r="AG271" s="13">
        <f>(Table2[[#This Row],[Real Losses (million gallons/ year)]]*1000000)/Table2[[#This Row],[Number of Service Connections]]/365</f>
        <v>12.568998698788119</v>
      </c>
      <c r="AH271" s="13">
        <f>(Table2[[#This Row],[Real Losses (million gallons/ year)]]*1000000)/Table2[[#This Row],[Length of Mains (miles)]]/365</f>
        <v>496.82183833005007</v>
      </c>
      <c r="AI271" s="18">
        <v>19.24988047808765</v>
      </c>
      <c r="AJ271" s="18">
        <v>14.604581673306773</v>
      </c>
      <c r="AK271" s="18">
        <v>4.6452988047808761</v>
      </c>
      <c r="AL271" s="13">
        <v>20.25490196078432</v>
      </c>
      <c r="AM271" s="13">
        <v>1.1515088157894735</v>
      </c>
      <c r="AO271" s="14" t="s">
        <v>23</v>
      </c>
      <c r="AP271" s="14" t="s">
        <v>25</v>
      </c>
      <c r="AQ271" s="14" t="s">
        <v>55</v>
      </c>
    </row>
    <row r="272" spans="1:43" ht="22.5" x14ac:dyDescent="0.2">
      <c r="A272" s="13" t="s">
        <v>1038</v>
      </c>
      <c r="B272" s="13" t="s">
        <v>85</v>
      </c>
      <c r="C272" s="13" t="s">
        <v>1039</v>
      </c>
      <c r="D272" s="13">
        <v>28.229600000000001</v>
      </c>
      <c r="G272" s="13">
        <v>28.229600000000001</v>
      </c>
      <c r="H272" s="13">
        <v>16.370705000000001</v>
      </c>
      <c r="K272" s="13">
        <v>7.2751999999999999</v>
      </c>
      <c r="L272" s="13">
        <v>23.645904999999999</v>
      </c>
      <c r="M272" s="13">
        <v>4.5836950000000023</v>
      </c>
      <c r="N272" s="13">
        <v>0.2768614190656567</v>
      </c>
      <c r="O272" s="13">
        <v>4.3068335809343452</v>
      </c>
      <c r="P272" s="13">
        <v>11.858895000000002</v>
      </c>
      <c r="Q272" s="13">
        <v>2.72</v>
      </c>
      <c r="R272" s="13">
        <v>7</v>
      </c>
      <c r="S272" s="13">
        <v>47</v>
      </c>
      <c r="T272" s="18">
        <v>444224.34</v>
      </c>
      <c r="U272" s="18">
        <v>56.49</v>
      </c>
      <c r="V272" s="18">
        <v>1210.6400000000001</v>
      </c>
      <c r="W272" s="13" t="s">
        <v>28</v>
      </c>
      <c r="X272" s="13" t="str">
        <f>IFERROR(((W272*1000000)/Table2[[#This Row],[Number of Service Connections]])/365,"")</f>
        <v/>
      </c>
      <c r="Y272" s="18">
        <v>15639.9</v>
      </c>
      <c r="Z272" s="18">
        <v>5214.03</v>
      </c>
      <c r="AA272" s="13" t="s">
        <v>22</v>
      </c>
      <c r="AB272" s="16">
        <v>0.42008724884518384</v>
      </c>
      <c r="AC272" s="16">
        <v>6.677161070787184E-2</v>
      </c>
      <c r="AD272" s="18">
        <v>20853.93</v>
      </c>
      <c r="AE272" s="20">
        <f t="shared" si="4"/>
        <v>1794.0097847358127</v>
      </c>
      <c r="AF272" s="13">
        <v>108.36063368518855</v>
      </c>
      <c r="AG272" s="13">
        <f>(Table2[[#This Row],[Real Losses (million gallons/ year)]]*1000000)/Table2[[#This Row],[Number of Service Connections]]/365</f>
        <v>1685.6491510506241</v>
      </c>
      <c r="AH272" s="13">
        <f>(Table2[[#This Row],[Real Losses (million gallons/ year)]]*1000000)/Table2[[#This Row],[Length of Mains (miles)]]/365</f>
        <v>4338.0676681449886</v>
      </c>
      <c r="AI272" s="18">
        <v>2979.1328571428571</v>
      </c>
      <c r="AJ272" s="18">
        <v>2234.2714285714287</v>
      </c>
      <c r="AK272" s="18">
        <v>744.86142857142852</v>
      </c>
      <c r="AL272" s="13">
        <v>48.922222222222224</v>
      </c>
      <c r="AM272" s="13">
        <v>4.3068335809343452</v>
      </c>
      <c r="AO272" s="14" t="s">
        <v>23</v>
      </c>
      <c r="AP272" s="14" t="s">
        <v>24</v>
      </c>
      <c r="AQ272" s="14" t="s">
        <v>37</v>
      </c>
    </row>
    <row r="273" spans="1:44" ht="22.5" x14ac:dyDescent="0.2">
      <c r="A273" s="13" t="s">
        <v>424</v>
      </c>
      <c r="B273" s="13" t="s">
        <v>268</v>
      </c>
      <c r="C273" s="13" t="s">
        <v>1040</v>
      </c>
      <c r="D273" s="13">
        <v>56.954999999999998</v>
      </c>
      <c r="E273" s="13">
        <v>0</v>
      </c>
      <c r="F273" s="13">
        <v>0</v>
      </c>
      <c r="G273" s="13">
        <v>56.954999999999998</v>
      </c>
      <c r="H273" s="13">
        <v>49.972999999999999</v>
      </c>
      <c r="I273" s="13">
        <v>0</v>
      </c>
      <c r="J273" s="13">
        <v>0</v>
      </c>
      <c r="K273" s="13">
        <v>0.7119375</v>
      </c>
      <c r="L273" s="13">
        <v>50.684937499999997</v>
      </c>
      <c r="M273" s="13">
        <v>6.2700625000000016</v>
      </c>
      <c r="N273" s="13">
        <v>1.287177142857141</v>
      </c>
      <c r="O273" s="13">
        <v>4.9828853571428606</v>
      </c>
      <c r="P273" s="13">
        <v>6.982000000000002</v>
      </c>
      <c r="Q273" s="13">
        <v>16.399999999999999</v>
      </c>
      <c r="R273" s="13">
        <v>556</v>
      </c>
      <c r="S273" s="13">
        <v>55</v>
      </c>
      <c r="T273" s="18">
        <v>597066</v>
      </c>
      <c r="U273" s="18">
        <v>6.48</v>
      </c>
      <c r="V273" s="18">
        <v>258</v>
      </c>
      <c r="W273" s="13" t="s">
        <v>28</v>
      </c>
      <c r="X273" s="13" t="str">
        <f>IFERROR(((W273*1000000)/Table2[[#This Row],[Number of Service Connections]])/365,"")</f>
        <v/>
      </c>
      <c r="Y273" s="18">
        <v>8340.91</v>
      </c>
      <c r="Z273" s="18">
        <v>1285.58</v>
      </c>
      <c r="AA273" s="13" t="s">
        <v>22</v>
      </c>
      <c r="AB273" s="16">
        <v>0.12258800807655168</v>
      </c>
      <c r="AC273" s="16">
        <v>1.6430632765652594E-2</v>
      </c>
      <c r="AD273" s="18">
        <v>9626.49</v>
      </c>
      <c r="AE273" s="20">
        <f t="shared" si="4"/>
        <v>30.89613925298119</v>
      </c>
      <c r="AF273" s="13">
        <v>6.342648777259984</v>
      </c>
      <c r="AG273" s="13">
        <f>(Table2[[#This Row],[Real Losses (million gallons/ year)]]*1000000)/Table2[[#This Row],[Number of Service Connections]]/365</f>
        <v>24.553490475721205</v>
      </c>
      <c r="AH273" s="13">
        <f>(Table2[[#This Row],[Real Losses (million gallons/ year)]]*1000000)/Table2[[#This Row],[Length of Mains (miles)]]/365</f>
        <v>832.42321368908472</v>
      </c>
      <c r="AI273" s="18">
        <v>17.313830935251797</v>
      </c>
      <c r="AJ273" s="18">
        <v>15.001636690647482</v>
      </c>
      <c r="AK273" s="18">
        <v>2.3121942446043167</v>
      </c>
      <c r="AL273" s="13">
        <v>39.066666666666663</v>
      </c>
      <c r="AM273" s="13">
        <v>4.9828853571428606</v>
      </c>
      <c r="AO273" s="14" t="s">
        <v>23</v>
      </c>
      <c r="AP273" s="14" t="s">
        <v>25</v>
      </c>
      <c r="AQ273" s="14" t="s">
        <v>37</v>
      </c>
    </row>
    <row r="274" spans="1:44" ht="22.5" x14ac:dyDescent="0.2">
      <c r="A274" s="13" t="s">
        <v>425</v>
      </c>
      <c r="B274" s="13" t="s">
        <v>268</v>
      </c>
      <c r="C274" s="13" t="s">
        <v>1041</v>
      </c>
      <c r="D274" s="13">
        <v>7.2294</v>
      </c>
      <c r="E274" s="13">
        <v>0</v>
      </c>
      <c r="F274" s="13">
        <v>0</v>
      </c>
      <c r="G274" s="13">
        <v>7.3769387755102045</v>
      </c>
      <c r="H274" s="13">
        <v>7.0839999999999996</v>
      </c>
      <c r="I274" s="13">
        <v>0</v>
      </c>
      <c r="J274" s="13">
        <v>0</v>
      </c>
      <c r="K274" s="13">
        <v>9.2211734693877556E-2</v>
      </c>
      <c r="L274" s="13">
        <v>7.1762117346938776</v>
      </c>
      <c r="M274" s="13">
        <v>0.20072704081632686</v>
      </c>
      <c r="N274" s="13">
        <v>0.18072377551020452</v>
      </c>
      <c r="O274" s="13">
        <v>2.0003265306122342E-2</v>
      </c>
      <c r="P274" s="13">
        <v>0.29293877551020442</v>
      </c>
      <c r="Q274" s="13">
        <v>1.1399999999999999</v>
      </c>
      <c r="R274" s="13">
        <v>85</v>
      </c>
      <c r="S274" s="13">
        <v>55</v>
      </c>
      <c r="T274" s="18">
        <v>70637</v>
      </c>
      <c r="U274" s="18">
        <v>44.4</v>
      </c>
      <c r="V274" s="18">
        <v>324</v>
      </c>
      <c r="W274" s="13" t="s">
        <v>28</v>
      </c>
      <c r="X274" s="13" t="str">
        <f>IFERROR(((W274*1000000)/Table2[[#This Row],[Number of Service Connections]])/365,"")</f>
        <v/>
      </c>
      <c r="Y274" s="18">
        <v>8024.14</v>
      </c>
      <c r="Z274" s="18">
        <v>6.48</v>
      </c>
      <c r="AA274" s="13" t="s">
        <v>22</v>
      </c>
      <c r="AB274" s="16">
        <v>3.9710072758458559E-2</v>
      </c>
      <c r="AC274" s="16">
        <v>0.11411148962516926</v>
      </c>
      <c r="AD274" s="18">
        <v>8030.62</v>
      </c>
      <c r="AE274" s="20">
        <f t="shared" si="4"/>
        <v>6.4698482132579169</v>
      </c>
      <c r="AF274" s="13">
        <v>5.825101547468317</v>
      </c>
      <c r="AG274" s="13">
        <f>(Table2[[#This Row],[Real Losses (million gallons/ year)]]*1000000)/Table2[[#This Row],[Number of Service Connections]]/365</f>
        <v>0.64474666578960005</v>
      </c>
      <c r="AH274" s="13">
        <f>(Table2[[#This Row],[Real Losses (million gallons/ year)]]*1000000)/Table2[[#This Row],[Length of Mains (miles)]]/365</f>
        <v>48.073216308873697</v>
      </c>
      <c r="AI274" s="18">
        <v>94.47788235294118</v>
      </c>
      <c r="AJ274" s="18">
        <v>94.401647058823528</v>
      </c>
      <c r="AK274" s="18">
        <v>7.6235294117647054E-2</v>
      </c>
      <c r="AL274" s="13">
        <v>62.427450980392159</v>
      </c>
      <c r="AM274" s="13">
        <v>2.0003265306122342E-2</v>
      </c>
      <c r="AO274" s="14" t="s">
        <v>23</v>
      </c>
      <c r="AP274" s="14" t="s">
        <v>45</v>
      </c>
      <c r="AQ274" s="14" t="s">
        <v>37</v>
      </c>
    </row>
    <row r="275" spans="1:44" x14ac:dyDescent="0.2">
      <c r="A275" s="13" t="s">
        <v>426</v>
      </c>
      <c r="B275" s="13" t="s">
        <v>427</v>
      </c>
      <c r="C275" s="13" t="s">
        <v>1042</v>
      </c>
      <c r="D275" s="13">
        <v>107.26300000000001</v>
      </c>
      <c r="E275" s="13">
        <v>32.457999999999998</v>
      </c>
      <c r="F275" s="13">
        <v>0</v>
      </c>
      <c r="G275" s="13">
        <v>142.57244897959185</v>
      </c>
      <c r="H275" s="13">
        <v>126.94</v>
      </c>
      <c r="I275" s="13">
        <v>0</v>
      </c>
      <c r="J275" s="13">
        <v>0</v>
      </c>
      <c r="K275" s="13">
        <v>0.81799999999999995</v>
      </c>
      <c r="L275" s="13">
        <v>127.758</v>
      </c>
      <c r="M275" s="13">
        <v>14.814448979591859</v>
      </c>
      <c r="N275" s="13">
        <v>1.9560033446712104</v>
      </c>
      <c r="O275" s="13">
        <v>12.858445634920649</v>
      </c>
      <c r="P275" s="13">
        <v>15.632448979591858</v>
      </c>
      <c r="Q275" s="13">
        <v>114.5</v>
      </c>
      <c r="R275" s="13">
        <v>2244</v>
      </c>
      <c r="S275" s="13">
        <v>70</v>
      </c>
      <c r="T275" s="18">
        <v>603886</v>
      </c>
      <c r="U275" s="18">
        <v>6.85</v>
      </c>
      <c r="V275" s="18">
        <v>1234.3</v>
      </c>
      <c r="W275" s="13">
        <v>24.426949750000006</v>
      </c>
      <c r="X275" s="13">
        <f>IFERROR(((W275*1000000)/Table2[[#This Row],[Number of Service Connections]])/365,"")</f>
        <v>29.823150623885926</v>
      </c>
      <c r="Y275" s="18">
        <v>13398.62</v>
      </c>
      <c r="Z275" s="18">
        <v>15871.18</v>
      </c>
      <c r="AA275" s="13" t="s">
        <v>22</v>
      </c>
      <c r="AB275" s="16">
        <v>0.1096456509758735</v>
      </c>
      <c r="AC275" s="16">
        <v>5.014101959340065E-2</v>
      </c>
      <c r="AD275" s="18">
        <v>29269.800000000003</v>
      </c>
      <c r="AE275" s="20">
        <f t="shared" si="4"/>
        <v>18.087135227690109</v>
      </c>
      <c r="AF275" s="13">
        <v>2.3881075191942109</v>
      </c>
      <c r="AG275" s="13">
        <f>(Table2[[#This Row],[Real Losses (million gallons/ year)]]*1000000)/Table2[[#This Row],[Number of Service Connections]]/365</f>
        <v>15.699027708495898</v>
      </c>
      <c r="AH275" s="13">
        <f>(Table2[[#This Row],[Real Losses (million gallons/ year)]]*1000000)/Table2[[#This Row],[Length of Mains (miles)]]/365</f>
        <v>307.67352120405928</v>
      </c>
      <c r="AI275" s="18">
        <v>13.043582887700534</v>
      </c>
      <c r="AJ275" s="18">
        <v>5.9708645276292334</v>
      </c>
      <c r="AK275" s="18">
        <v>7.0727183600713008</v>
      </c>
      <c r="AL275" s="13">
        <v>59.684967320261428</v>
      </c>
      <c r="AM275" s="13">
        <v>12.858445634920649</v>
      </c>
      <c r="AN275" s="13">
        <v>0.52640406463032274</v>
      </c>
      <c r="AO275" s="14" t="s">
        <v>23</v>
      </c>
      <c r="AP275" s="14" t="s">
        <v>24</v>
      </c>
      <c r="AQ275" s="14" t="s">
        <v>25</v>
      </c>
    </row>
    <row r="276" spans="1:44" x14ac:dyDescent="0.2">
      <c r="A276" s="13" t="s">
        <v>428</v>
      </c>
      <c r="B276" s="13" t="s">
        <v>1304</v>
      </c>
      <c r="C276" s="13" t="s">
        <v>1043</v>
      </c>
      <c r="D276" s="13">
        <v>51.106999999999999</v>
      </c>
      <c r="E276" s="13">
        <v>0</v>
      </c>
      <c r="F276" s="13">
        <v>0</v>
      </c>
      <c r="G276" s="13">
        <v>51.106999999999999</v>
      </c>
      <c r="H276" s="13">
        <v>38.142000000000003</v>
      </c>
      <c r="I276" s="13">
        <v>0</v>
      </c>
      <c r="J276" s="13">
        <v>0</v>
      </c>
      <c r="K276" s="13">
        <v>1.163</v>
      </c>
      <c r="L276" s="13">
        <v>39.305</v>
      </c>
      <c r="M276" s="13">
        <v>11.802</v>
      </c>
      <c r="N276" s="13">
        <v>2.2305961842105311</v>
      </c>
      <c r="O276" s="13">
        <v>9.5714038157894681</v>
      </c>
      <c r="P276" s="13">
        <v>12.965</v>
      </c>
      <c r="Q276" s="13">
        <v>16.89</v>
      </c>
      <c r="R276" s="13">
        <v>785</v>
      </c>
      <c r="S276" s="13">
        <v>50</v>
      </c>
      <c r="T276" s="18">
        <v>398212.88</v>
      </c>
      <c r="U276" s="18">
        <v>7.6</v>
      </c>
      <c r="V276" s="18">
        <v>410.69</v>
      </c>
      <c r="W276" s="13" t="s">
        <v>28</v>
      </c>
      <c r="X276" s="13" t="str">
        <f>IFERROR(((W276*1000000)/Table2[[#This Row],[Number of Service Connections]])/365,"")</f>
        <v/>
      </c>
      <c r="Y276" s="18">
        <v>16952.53</v>
      </c>
      <c r="Z276" s="18">
        <v>3930.88</v>
      </c>
      <c r="AA276" s="13" t="s">
        <v>22</v>
      </c>
      <c r="AB276" s="16">
        <v>0.25368344845128848</v>
      </c>
      <c r="AC276" s="16">
        <v>5.3642271197020579E-2</v>
      </c>
      <c r="AD276" s="18">
        <v>20883.41</v>
      </c>
      <c r="AE276" s="20">
        <f t="shared" si="4"/>
        <v>41.190123025913969</v>
      </c>
      <c r="AF276" s="13">
        <v>7.7849967165536382</v>
      </c>
      <c r="AG276" s="13">
        <f>(Table2[[#This Row],[Real Losses (million gallons/ year)]]*1000000)/Table2[[#This Row],[Number of Service Connections]]/365</f>
        <v>33.405126309360334</v>
      </c>
      <c r="AH276" s="13">
        <f>(Table2[[#This Row],[Real Losses (million gallons/ year)]]*1000000)/Table2[[#This Row],[Length of Mains (miles)]]/365</f>
        <v>1552.5769184634612</v>
      </c>
      <c r="AI276" s="18">
        <v>26.603070063694268</v>
      </c>
      <c r="AJ276" s="18">
        <v>21.595579617834396</v>
      </c>
      <c r="AK276" s="18">
        <v>5.0074904458598724</v>
      </c>
      <c r="AL276" s="13">
        <v>32.888888888888886</v>
      </c>
      <c r="AM276" s="13">
        <v>9.5714038157894681</v>
      </c>
      <c r="AO276" s="14" t="s">
        <v>23</v>
      </c>
      <c r="AP276" s="14" t="s">
        <v>25</v>
      </c>
      <c r="AQ276" s="14" t="s">
        <v>24</v>
      </c>
    </row>
    <row r="277" spans="1:44" x14ac:dyDescent="0.2">
      <c r="A277" s="13" t="s">
        <v>429</v>
      </c>
      <c r="B277" s="13" t="s">
        <v>194</v>
      </c>
      <c r="C277" s="13" t="s">
        <v>1044</v>
      </c>
      <c r="D277" s="13">
        <v>403.44</v>
      </c>
      <c r="E277" s="13">
        <v>11.416499999999999</v>
      </c>
      <c r="F277" s="13">
        <v>0</v>
      </c>
      <c r="G277" s="13">
        <v>414.85649999999998</v>
      </c>
      <c r="H277" s="13">
        <v>213.1371</v>
      </c>
      <c r="I277" s="13">
        <v>2.8299999999999999E-2</v>
      </c>
      <c r="J277" s="13">
        <v>0</v>
      </c>
      <c r="K277" s="13">
        <v>5.18570625</v>
      </c>
      <c r="L277" s="13">
        <v>218.35110625000002</v>
      </c>
      <c r="M277" s="13">
        <v>196.50539374999997</v>
      </c>
      <c r="N277" s="13">
        <v>12.78772610526317</v>
      </c>
      <c r="O277" s="13">
        <v>183.71766764473679</v>
      </c>
      <c r="P277" s="13">
        <v>201.69109999999998</v>
      </c>
      <c r="Q277" s="13">
        <v>195.1</v>
      </c>
      <c r="R277" s="13">
        <v>5477</v>
      </c>
      <c r="S277" s="13">
        <v>121.4</v>
      </c>
      <c r="T277" s="18">
        <v>2128866</v>
      </c>
      <c r="U277" s="18">
        <v>12.29</v>
      </c>
      <c r="V277" s="18">
        <v>380.03</v>
      </c>
      <c r="W277" s="13">
        <v>88.344544155829553</v>
      </c>
      <c r="X277" s="13">
        <f>IFERROR(((W277*1000000)/Table2[[#This Row],[Number of Service Connections]])/365,"")</f>
        <v>44.192048019403458</v>
      </c>
      <c r="Y277" s="18">
        <v>157161.15</v>
      </c>
      <c r="Z277" s="18">
        <v>69817.710000000006</v>
      </c>
      <c r="AA277" s="13" t="s">
        <v>22</v>
      </c>
      <c r="AB277" s="16">
        <v>0.48617076025083361</v>
      </c>
      <c r="AC277" s="16">
        <v>0.10754531746422161</v>
      </c>
      <c r="AD277" s="18">
        <v>226978.86</v>
      </c>
      <c r="AE277" s="20">
        <f t="shared" si="4"/>
        <v>98.296684641376999</v>
      </c>
      <c r="AF277" s="13">
        <v>6.3967255873319155</v>
      </c>
      <c r="AG277" s="13">
        <f>(Table2[[#This Row],[Real Losses (million gallons/ year)]]*1000000)/Table2[[#This Row],[Number of Service Connections]]/365</f>
        <v>91.899959054045084</v>
      </c>
      <c r="AH277" s="13">
        <f>(Table2[[#This Row],[Real Losses (million gallons/ year)]]*1000000)/Table2[[#This Row],[Length of Mains (miles)]]/365</f>
        <v>2579.8876255202713</v>
      </c>
      <c r="AI277" s="18">
        <v>41.442187328829654</v>
      </c>
      <c r="AJ277" s="18">
        <v>28.694750775972249</v>
      </c>
      <c r="AK277" s="18">
        <v>12.747436552857403</v>
      </c>
      <c r="AL277" s="13">
        <v>50.078431372549019</v>
      </c>
      <c r="AM277" s="13">
        <v>183.71766764473679</v>
      </c>
      <c r="AN277" s="13">
        <v>2.0795587254452306</v>
      </c>
      <c r="AO277" s="14" t="s">
        <v>23</v>
      </c>
      <c r="AP277" s="14" t="s">
        <v>24</v>
      </c>
      <c r="AQ277" s="14" t="s">
        <v>25</v>
      </c>
    </row>
    <row r="278" spans="1:44" ht="22.5" x14ac:dyDescent="0.2">
      <c r="A278" s="13" t="s">
        <v>430</v>
      </c>
      <c r="B278" s="13" t="s">
        <v>430</v>
      </c>
      <c r="C278" s="13" t="s">
        <v>1045</v>
      </c>
      <c r="D278" s="13">
        <v>173.995</v>
      </c>
      <c r="G278" s="13">
        <v>171.59270216962526</v>
      </c>
      <c r="H278" s="13">
        <v>141.43</v>
      </c>
      <c r="J278" s="13">
        <v>2.7679999999999998</v>
      </c>
      <c r="K278" s="13">
        <v>2.1449087771203157</v>
      </c>
      <c r="L278" s="13">
        <v>146.34290877712033</v>
      </c>
      <c r="M278" s="13">
        <v>25.249793392504927</v>
      </c>
      <c r="N278" s="13">
        <v>8.3719251764766884</v>
      </c>
      <c r="O278" s="13">
        <v>16.87786821602824</v>
      </c>
      <c r="P278" s="13">
        <v>30.162702169625241</v>
      </c>
      <c r="Q278" s="13">
        <v>37.6</v>
      </c>
      <c r="R278" s="13">
        <v>2163</v>
      </c>
      <c r="S278" s="13">
        <v>55</v>
      </c>
      <c r="T278" s="18">
        <v>1103746</v>
      </c>
      <c r="U278" s="18">
        <v>9.1</v>
      </c>
      <c r="V278" s="18">
        <v>627.09</v>
      </c>
      <c r="W278" s="13">
        <v>10.596909949999999</v>
      </c>
      <c r="X278" s="13">
        <f>IFERROR(((W278*1000000)/Table2[[#This Row],[Number of Service Connections]])/365,"")</f>
        <v>13.422390198797965</v>
      </c>
      <c r="Y278" s="18">
        <v>76184.52</v>
      </c>
      <c r="Z278" s="18">
        <v>10583.94</v>
      </c>
      <c r="AA278" s="13" t="s">
        <v>22</v>
      </c>
      <c r="AB278" s="16">
        <v>0.17578079829880167</v>
      </c>
      <c r="AC278" s="16">
        <v>8.1403962008081018E-2</v>
      </c>
      <c r="AD278" s="18">
        <v>86768.46</v>
      </c>
      <c r="AE278" s="20">
        <f t="shared" si="4"/>
        <v>31.982208110887246</v>
      </c>
      <c r="AF278" s="13">
        <v>10.604152244759863</v>
      </c>
      <c r="AG278" s="13">
        <f>(Table2[[#This Row],[Real Losses (million gallons/ year)]]*1000000)/Table2[[#This Row],[Number of Service Connections]]/365</f>
        <v>21.378055866127383</v>
      </c>
      <c r="AH278" s="13">
        <f>(Table2[[#This Row],[Real Losses (million gallons/ year)]]*1000000)/Table2[[#This Row],[Length of Mains (miles)]]/365</f>
        <v>1229.806777617913</v>
      </c>
      <c r="AI278" s="18">
        <v>40.114868238557555</v>
      </c>
      <c r="AJ278" s="18">
        <v>35.221692094313454</v>
      </c>
      <c r="AK278" s="18">
        <v>4.8931761442441051</v>
      </c>
      <c r="AL278" s="13">
        <v>64.092412112774099</v>
      </c>
      <c r="AM278" s="13">
        <v>16.87786821602824</v>
      </c>
      <c r="AN278" s="13">
        <v>1.592716017750839</v>
      </c>
      <c r="AO278" s="14" t="s">
        <v>55</v>
      </c>
      <c r="AP278" s="14" t="s">
        <v>40</v>
      </c>
      <c r="AQ278" s="14" t="s">
        <v>25</v>
      </c>
    </row>
    <row r="279" spans="1:44" x14ac:dyDescent="0.2">
      <c r="A279" s="13" t="s">
        <v>431</v>
      </c>
      <c r="B279" s="13" t="s">
        <v>432</v>
      </c>
      <c r="C279" s="13" t="s">
        <v>1046</v>
      </c>
      <c r="D279" s="13">
        <v>11.2</v>
      </c>
      <c r="E279" s="13">
        <v>0</v>
      </c>
      <c r="F279" s="13">
        <v>0</v>
      </c>
      <c r="G279" s="13">
        <v>11.2</v>
      </c>
      <c r="H279" s="13">
        <v>7.3040000000000003</v>
      </c>
      <c r="I279" s="13">
        <v>0</v>
      </c>
      <c r="J279" s="13">
        <v>0</v>
      </c>
      <c r="K279" s="13">
        <v>0.13999999999999999</v>
      </c>
      <c r="L279" s="13">
        <v>7.444</v>
      </c>
      <c r="M279" s="13">
        <v>3.7559999999999993</v>
      </c>
      <c r="N279" s="13">
        <v>4.6259999999999996E-2</v>
      </c>
      <c r="O279" s="13">
        <v>3.7097399999999991</v>
      </c>
      <c r="P279" s="13">
        <v>3.8959999999999995</v>
      </c>
      <c r="Q279" s="13">
        <v>4.2</v>
      </c>
      <c r="R279" s="13">
        <v>260</v>
      </c>
      <c r="S279" s="13">
        <v>45.1</v>
      </c>
      <c r="T279" s="18">
        <v>90015.14</v>
      </c>
      <c r="U279" s="18">
        <v>9.8800000000000008</v>
      </c>
      <c r="V279" s="18">
        <v>517.05999999999995</v>
      </c>
      <c r="W279" s="13" t="s">
        <v>28</v>
      </c>
      <c r="X279" s="13" t="str">
        <f>IFERROR(((W279*1000000)/Table2[[#This Row],[Number of Service Connections]])/365,"")</f>
        <v/>
      </c>
      <c r="Y279" s="18">
        <v>457.05</v>
      </c>
      <c r="Z279" s="18">
        <v>1918.16</v>
      </c>
      <c r="AA279" s="13" t="s">
        <v>22</v>
      </c>
      <c r="AB279" s="16">
        <v>0.34785714285714281</v>
      </c>
      <c r="AC279" s="16">
        <v>2.7190929930231728E-2</v>
      </c>
      <c r="AD279" s="18">
        <v>2375.21</v>
      </c>
      <c r="AE279" s="20">
        <f t="shared" si="4"/>
        <v>39.578503688092717</v>
      </c>
      <c r="AF279" s="13">
        <v>0.48746048472075859</v>
      </c>
      <c r="AG279" s="13">
        <f>(Table2[[#This Row],[Real Losses (million gallons/ year)]]*1000000)/Table2[[#This Row],[Number of Service Connections]]/365</f>
        <v>39.09104320337196</v>
      </c>
      <c r="AH279" s="13">
        <f>(Table2[[#This Row],[Real Losses (million gallons/ year)]]*1000000)/Table2[[#This Row],[Length of Mains (miles)]]/365</f>
        <v>2419.9217221135023</v>
      </c>
      <c r="AI279" s="18">
        <v>9.1354230769230771</v>
      </c>
      <c r="AJ279" s="18">
        <v>1.7578846153846155</v>
      </c>
      <c r="AK279" s="18">
        <v>7.3775384615384612</v>
      </c>
      <c r="AL279" s="13">
        <v>48.922222222222217</v>
      </c>
      <c r="AM279" s="13">
        <v>3.7097399999999991</v>
      </c>
      <c r="AO279" s="14" t="s">
        <v>23</v>
      </c>
      <c r="AP279" s="14" t="s">
        <v>24</v>
      </c>
      <c r="AQ279" s="14" t="s">
        <v>25</v>
      </c>
    </row>
    <row r="280" spans="1:44" ht="22.5" x14ac:dyDescent="0.2">
      <c r="A280" s="13" t="s">
        <v>433</v>
      </c>
      <c r="B280" s="13" t="s">
        <v>325</v>
      </c>
      <c r="C280" s="13" t="s">
        <v>1047</v>
      </c>
      <c r="D280" s="13">
        <v>267</v>
      </c>
      <c r="E280" s="13">
        <v>0</v>
      </c>
      <c r="F280" s="13">
        <v>9.68</v>
      </c>
      <c r="G280" s="13">
        <v>257.32</v>
      </c>
      <c r="H280" s="13">
        <v>345.12599999999998</v>
      </c>
      <c r="I280" s="13">
        <v>0</v>
      </c>
      <c r="J280" s="13">
        <v>0</v>
      </c>
      <c r="K280" s="13">
        <v>3.2164999999999999</v>
      </c>
      <c r="L280" s="13">
        <v>348.34249999999997</v>
      </c>
      <c r="M280" s="13">
        <v>-91.02249999999998</v>
      </c>
      <c r="N280" s="13">
        <v>1.5061149999999999</v>
      </c>
      <c r="O280" s="13">
        <v>-92.528614999999974</v>
      </c>
      <c r="P280" s="13">
        <v>-87.805999999999983</v>
      </c>
      <c r="Q280" s="13">
        <v>49.8</v>
      </c>
      <c r="R280" s="13">
        <v>2468</v>
      </c>
      <c r="S280" s="13">
        <v>52</v>
      </c>
      <c r="T280" s="18">
        <v>404164</v>
      </c>
      <c r="U280" s="18">
        <v>7.52</v>
      </c>
      <c r="V280" s="18">
        <v>0.66</v>
      </c>
      <c r="W280" s="13">
        <v>12.139949639999998</v>
      </c>
      <c r="X280" s="13">
        <f>IFERROR(((W280*1000000)/Table2[[#This Row],[Number of Service Connections]])/365,"")</f>
        <v>13.476554294975685</v>
      </c>
      <c r="Y280" s="18">
        <v>11325.98</v>
      </c>
      <c r="Z280" s="18">
        <v>-61.07</v>
      </c>
      <c r="AA280" s="13" t="s">
        <v>22</v>
      </c>
      <c r="AB280" s="16">
        <v>-0.34123270635784225</v>
      </c>
      <c r="AC280" s="16">
        <v>2.78773933455231E-2</v>
      </c>
      <c r="AD280" s="18">
        <v>11264.91</v>
      </c>
      <c r="AE280" s="20">
        <f t="shared" si="4"/>
        <v>-101.04404875557822</v>
      </c>
      <c r="AF280" s="13">
        <v>1.671937790013543</v>
      </c>
      <c r="AG280" s="13">
        <f>(Table2[[#This Row],[Real Losses (million gallons/ year)]]*1000000)/Table2[[#This Row],[Number of Service Connections]]/365</f>
        <v>-102.71598654559176</v>
      </c>
      <c r="AH280" s="13">
        <f>(Table2[[#This Row],[Real Losses (million gallons/ year)]]*1000000)/Table2[[#This Row],[Length of Mains (miles)]]/365</f>
        <v>-5090.4227870385639</v>
      </c>
      <c r="AI280" s="18">
        <v>4.564388168557536</v>
      </c>
      <c r="AJ280" s="18">
        <v>4.5891329011345219</v>
      </c>
      <c r="AK280" s="18">
        <v>-2.4744732576985413E-2</v>
      </c>
      <c r="AL280" s="13">
        <v>42.55555555555555</v>
      </c>
      <c r="AM280" s="13">
        <v>-92.528614999999974</v>
      </c>
      <c r="AN280" s="13">
        <v>-7.6218285696282342</v>
      </c>
      <c r="AO280" s="14" t="s">
        <v>23</v>
      </c>
      <c r="AP280" s="14" t="s">
        <v>24</v>
      </c>
      <c r="AQ280" s="14" t="s">
        <v>37</v>
      </c>
    </row>
    <row r="281" spans="1:44" x14ac:dyDescent="0.2">
      <c r="A281" s="13" t="s">
        <v>434</v>
      </c>
      <c r="B281" s="13" t="s">
        <v>159</v>
      </c>
      <c r="C281" s="13" t="s">
        <v>1048</v>
      </c>
      <c r="D281" s="13">
        <v>53.631</v>
      </c>
      <c r="G281" s="13">
        <v>53.631</v>
      </c>
      <c r="H281" s="13">
        <v>50.253</v>
      </c>
      <c r="I281" s="13">
        <v>4.5999999999999999E-2</v>
      </c>
      <c r="J281" s="13">
        <v>0</v>
      </c>
      <c r="K281" s="13">
        <v>1.0589999999999999</v>
      </c>
      <c r="L281" s="13">
        <v>51.357999999999997</v>
      </c>
      <c r="M281" s="13">
        <v>2.2730000000000032</v>
      </c>
      <c r="N281" s="13">
        <v>1.8056325000000002</v>
      </c>
      <c r="O281" s="13">
        <v>0.46736750000000304</v>
      </c>
      <c r="P281" s="13">
        <v>3.3320000000000034</v>
      </c>
      <c r="Q281" s="13">
        <v>23.2</v>
      </c>
      <c r="R281" s="13">
        <v>983</v>
      </c>
      <c r="S281" s="13">
        <v>60.4</v>
      </c>
      <c r="T281" s="18">
        <v>1454649</v>
      </c>
      <c r="U281" s="18">
        <v>15.5</v>
      </c>
      <c r="V281" s="18">
        <v>507.6</v>
      </c>
      <c r="W281" s="13" t="s">
        <v>28</v>
      </c>
      <c r="X281" s="13" t="str">
        <f>IFERROR(((W281*1000000)/Table2[[#This Row],[Number of Service Connections]])/365,"")</f>
        <v/>
      </c>
      <c r="Y281" s="18">
        <v>27987.3</v>
      </c>
      <c r="Z281" s="18">
        <v>237.24</v>
      </c>
      <c r="AA281" s="13" t="s">
        <v>22</v>
      </c>
      <c r="AB281" s="16">
        <v>6.212824672297744E-2</v>
      </c>
      <c r="AC281" s="16">
        <v>1.9772527869609785E-2</v>
      </c>
      <c r="AD281" s="18">
        <v>28224.54</v>
      </c>
      <c r="AE281" s="20">
        <f t="shared" si="4"/>
        <v>6.3350938558229721</v>
      </c>
      <c r="AF281" s="13">
        <v>5.0324906980309096</v>
      </c>
      <c r="AG281" s="13">
        <f>(Table2[[#This Row],[Real Losses (million gallons/ year)]]*1000000)/Table2[[#This Row],[Number of Service Connections]]/365</f>
        <v>1.3026031577920623</v>
      </c>
      <c r="AH281" s="13">
        <f>(Table2[[#This Row],[Real Losses (million gallons/ year)]]*1000000)/Table2[[#This Row],[Length of Mains (miles)]]/365</f>
        <v>55.192194142655062</v>
      </c>
      <c r="AI281" s="18">
        <v>28.712655137334689</v>
      </c>
      <c r="AJ281" s="18">
        <v>28.471312309257375</v>
      </c>
      <c r="AK281" s="18">
        <v>0.24134282807731433</v>
      </c>
      <c r="AL281" s="13">
        <v>59.313725490196077</v>
      </c>
      <c r="AM281" s="13">
        <v>0.46736750000000304</v>
      </c>
      <c r="AO281" s="14" t="s">
        <v>23</v>
      </c>
      <c r="AP281" s="14" t="s">
        <v>24</v>
      </c>
      <c r="AQ281" s="14" t="s">
        <v>33</v>
      </c>
    </row>
    <row r="282" spans="1:44" ht="22.5" x14ac:dyDescent="0.2">
      <c r="A282" s="13" t="s">
        <v>1254</v>
      </c>
      <c r="B282" s="13" t="s">
        <v>461</v>
      </c>
      <c r="C282" s="13" t="s">
        <v>1049</v>
      </c>
      <c r="D282" s="13">
        <v>9.5399999999999991</v>
      </c>
      <c r="E282" s="13">
        <v>48.216999999999999</v>
      </c>
      <c r="F282" s="13">
        <v>0</v>
      </c>
      <c r="G282" s="13">
        <v>57.756999999999998</v>
      </c>
      <c r="H282" s="13">
        <v>42.179000000000002</v>
      </c>
      <c r="K282" s="13">
        <v>0.72196250000000006</v>
      </c>
      <c r="L282" s="13">
        <v>42.900962500000006</v>
      </c>
      <c r="M282" s="13">
        <v>14.856037499999992</v>
      </c>
      <c r="N282" s="13">
        <v>1.1106359183673442</v>
      </c>
      <c r="O282" s="13">
        <v>13.745401581632649</v>
      </c>
      <c r="P282" s="13">
        <v>15.577999999999992</v>
      </c>
      <c r="Q282" s="13">
        <v>26</v>
      </c>
      <c r="R282" s="13">
        <v>1208</v>
      </c>
      <c r="S282" s="13">
        <v>48</v>
      </c>
      <c r="T282" s="18">
        <v>1142822</v>
      </c>
      <c r="U282" s="18">
        <v>18.13</v>
      </c>
      <c r="V282" s="18">
        <v>3339.8</v>
      </c>
      <c r="W282" s="13" t="s">
        <v>28</v>
      </c>
      <c r="X282" s="13" t="str">
        <f>IFERROR(((W282*1000000)/Table2[[#This Row],[Number of Service Connections]])/365,"")</f>
        <v/>
      </c>
      <c r="Y282" s="18">
        <v>20135.830000000002</v>
      </c>
      <c r="Z282" s="18">
        <v>249204.13</v>
      </c>
      <c r="AA282" s="13" t="s">
        <v>32</v>
      </c>
      <c r="AB282" s="16">
        <v>0.26971622487317543</v>
      </c>
      <c r="AC282" s="16">
        <v>0.24713309684272783</v>
      </c>
      <c r="AD282" s="18">
        <v>269339.96000000002</v>
      </c>
      <c r="AE282" s="20">
        <f t="shared" si="4"/>
        <v>33.693272022135517</v>
      </c>
      <c r="AF282" s="13">
        <v>2.5189057388354898</v>
      </c>
      <c r="AG282" s="13">
        <f>(Table2[[#This Row],[Real Losses (million gallons/ year)]]*1000000)/Table2[[#This Row],[Number of Service Connections]]/365</f>
        <v>31.174366283300028</v>
      </c>
      <c r="AH282" s="13">
        <f>(Table2[[#This Row],[Real Losses (million gallons/ year)]]*1000000)/Table2[[#This Row],[Length of Mains (miles)]]/365</f>
        <v>1448.4090180856322</v>
      </c>
      <c r="AI282" s="18">
        <v>222.96354304635761</v>
      </c>
      <c r="AJ282" s="18">
        <v>16.668733443708611</v>
      </c>
      <c r="AK282" s="18">
        <v>206.294809602649</v>
      </c>
      <c r="AL282" s="13">
        <v>40.688220956382388</v>
      </c>
      <c r="AM282" s="13">
        <v>13.745401581632649</v>
      </c>
      <c r="AO282" s="14" t="s">
        <v>36</v>
      </c>
      <c r="AP282" s="14" t="s">
        <v>25</v>
      </c>
      <c r="AQ282" s="14" t="s">
        <v>40</v>
      </c>
    </row>
    <row r="283" spans="1:44" x14ac:dyDescent="0.2">
      <c r="A283" s="13" t="s">
        <v>1368</v>
      </c>
      <c r="B283" s="13" t="s">
        <v>435</v>
      </c>
      <c r="C283" s="13" t="s">
        <v>1050</v>
      </c>
      <c r="D283" s="13">
        <v>0</v>
      </c>
      <c r="E283" s="13">
        <v>43.18</v>
      </c>
      <c r="F283" s="13">
        <v>0</v>
      </c>
      <c r="G283" s="13">
        <v>43.18</v>
      </c>
      <c r="H283" s="13">
        <v>25.09</v>
      </c>
      <c r="J283" s="13">
        <v>0</v>
      </c>
      <c r="K283" s="13">
        <v>0.53975000000000006</v>
      </c>
      <c r="L283" s="13">
        <v>25.629750000000001</v>
      </c>
      <c r="M283" s="13">
        <v>17.550249999999998</v>
      </c>
      <c r="N283" s="13">
        <v>1.4912013157894755</v>
      </c>
      <c r="O283" s="13">
        <v>16.059048684210524</v>
      </c>
      <c r="P283" s="13">
        <v>18.09</v>
      </c>
      <c r="Q283" s="13">
        <v>10</v>
      </c>
      <c r="R283" s="13">
        <v>561</v>
      </c>
      <c r="S283" s="13">
        <v>60</v>
      </c>
      <c r="T283" s="18">
        <v>182126</v>
      </c>
      <c r="U283" s="18">
        <v>8.51</v>
      </c>
      <c r="V283" s="18">
        <v>2439.63</v>
      </c>
      <c r="W283" s="13" t="s">
        <v>28</v>
      </c>
      <c r="X283" s="13" t="str">
        <f>IFERROR(((W283*1000000)/Table2[[#This Row],[Number of Service Connections]])/365,"")</f>
        <v/>
      </c>
      <c r="Y283" s="18">
        <v>12690.12</v>
      </c>
      <c r="Z283" s="18">
        <v>39178.14</v>
      </c>
      <c r="AA283" s="13" t="s">
        <v>22</v>
      </c>
      <c r="AB283" s="16">
        <v>0.41894395553496988</v>
      </c>
      <c r="AC283" s="16">
        <v>0.29202338178694398</v>
      </c>
      <c r="AD283" s="18">
        <v>51868.26</v>
      </c>
      <c r="AE283" s="20">
        <f t="shared" si="4"/>
        <v>85.709227651209915</v>
      </c>
      <c r="AF283" s="13">
        <v>7.2825009927940592</v>
      </c>
      <c r="AG283" s="13">
        <f>(Table2[[#This Row],[Real Losses (million gallons/ year)]]*1000000)/Table2[[#This Row],[Number of Service Connections]]/365</f>
        <v>78.426726658415859</v>
      </c>
      <c r="AH283" s="13">
        <f>(Table2[[#This Row],[Real Losses (million gallons/ year)]]*1000000)/Table2[[#This Row],[Length of Mains (miles)]]/365</f>
        <v>4399.7393655371297</v>
      </c>
      <c r="AI283" s="18">
        <v>92.456791443850264</v>
      </c>
      <c r="AJ283" s="18">
        <v>22.620534759358289</v>
      </c>
      <c r="AK283" s="18">
        <v>69.836256684491985</v>
      </c>
      <c r="AL283" s="13">
        <v>46.75555555555556</v>
      </c>
      <c r="AM283" s="13">
        <v>16.059048684210524</v>
      </c>
      <c r="AO283" s="14" t="s">
        <v>36</v>
      </c>
      <c r="AP283" s="14" t="s">
        <v>24</v>
      </c>
      <c r="AQ283" s="14" t="s">
        <v>25</v>
      </c>
    </row>
    <row r="284" spans="1:44" ht="22.5" x14ac:dyDescent="0.2">
      <c r="A284" s="13" t="s">
        <v>436</v>
      </c>
      <c r="B284" s="13" t="s">
        <v>1305</v>
      </c>
      <c r="C284" s="13" t="s">
        <v>1051</v>
      </c>
      <c r="D284" s="13">
        <v>16.006</v>
      </c>
      <c r="E284" s="13">
        <v>0</v>
      </c>
      <c r="F284" s="13">
        <v>0</v>
      </c>
      <c r="G284" s="13">
        <v>17.027659574468085</v>
      </c>
      <c r="H284" s="13">
        <v>7.3280000000000003</v>
      </c>
      <c r="I284" s="13">
        <v>0</v>
      </c>
      <c r="J284" s="13">
        <v>0.28799999999999998</v>
      </c>
      <c r="K284" s="13">
        <v>0.21284574468085107</v>
      </c>
      <c r="L284" s="13">
        <v>7.8288457446808515</v>
      </c>
      <c r="M284" s="13">
        <v>9.1988138297872339</v>
      </c>
      <c r="N284" s="13">
        <v>0.46173125419932831</v>
      </c>
      <c r="O284" s="13">
        <v>8.7370825755879054</v>
      </c>
      <c r="P284" s="13">
        <v>9.699659574468086</v>
      </c>
      <c r="Q284" s="13">
        <v>3.8</v>
      </c>
      <c r="R284" s="13">
        <v>175</v>
      </c>
      <c r="S284" s="13">
        <v>55</v>
      </c>
      <c r="T284" s="18">
        <v>85587</v>
      </c>
      <c r="U284" s="18">
        <v>8.2100000000000009</v>
      </c>
      <c r="V284" s="18">
        <v>534.14</v>
      </c>
      <c r="W284" s="13" t="s">
        <v>28</v>
      </c>
      <c r="X284" s="13" t="str">
        <f>IFERROR(((W284*1000000)/Table2[[#This Row],[Number of Service Connections]])/365,"")</f>
        <v/>
      </c>
      <c r="Y284" s="18">
        <v>3790.81</v>
      </c>
      <c r="Z284" s="18">
        <v>4666.83</v>
      </c>
      <c r="AA284" s="13" t="s">
        <v>22</v>
      </c>
      <c r="AB284" s="16">
        <v>0.56964138448081958</v>
      </c>
      <c r="AC284" s="16">
        <v>0.10194492890234311</v>
      </c>
      <c r="AD284" s="18">
        <v>8457.64</v>
      </c>
      <c r="AE284" s="20">
        <f t="shared" si="4"/>
        <v>144.01274097514261</v>
      </c>
      <c r="AF284" s="13">
        <v>7.2286693416724583</v>
      </c>
      <c r="AG284" s="13">
        <f>(Table2[[#This Row],[Real Losses (million gallons/ year)]]*1000000)/Table2[[#This Row],[Number of Service Connections]]/365</f>
        <v>136.78407163347015</v>
      </c>
      <c r="AH284" s="13">
        <f>(Table2[[#This Row],[Real Losses (million gallons/ year)]]*1000000)/Table2[[#This Row],[Length of Mains (miles)]]/365</f>
        <v>6299.2664568045466</v>
      </c>
      <c r="AI284" s="18">
        <v>48.329371428571427</v>
      </c>
      <c r="AJ284" s="18">
        <v>21.661771428571427</v>
      </c>
      <c r="AK284" s="18">
        <v>26.6676</v>
      </c>
      <c r="AL284" s="13">
        <v>51.284313725490193</v>
      </c>
      <c r="AM284" s="13">
        <v>8.7370825755879054</v>
      </c>
      <c r="AO284" s="14" t="s">
        <v>23</v>
      </c>
      <c r="AP284" s="14" t="s">
        <v>24</v>
      </c>
      <c r="AQ284" s="14" t="s">
        <v>45</v>
      </c>
    </row>
    <row r="285" spans="1:44" x14ac:dyDescent="0.2">
      <c r="A285" s="13" t="s">
        <v>437</v>
      </c>
      <c r="B285" s="13" t="s">
        <v>438</v>
      </c>
      <c r="C285" s="13" t="s">
        <v>1052</v>
      </c>
      <c r="D285" s="13">
        <v>178.20599999999999</v>
      </c>
      <c r="E285" s="13">
        <v>0</v>
      </c>
      <c r="F285" s="13">
        <v>93.882999999999996</v>
      </c>
      <c r="G285" s="13">
        <v>79.310789473684196</v>
      </c>
      <c r="H285" s="13">
        <v>52.32</v>
      </c>
      <c r="I285" s="13">
        <v>0</v>
      </c>
      <c r="J285" s="13">
        <v>0</v>
      </c>
      <c r="K285" s="13">
        <v>0.99138486842105245</v>
      </c>
      <c r="L285" s="13">
        <v>53.311384868421051</v>
      </c>
      <c r="M285" s="13">
        <v>25.999404605263145</v>
      </c>
      <c r="N285" s="13">
        <v>1.1258282427197426</v>
      </c>
      <c r="O285" s="13">
        <v>24.873576362543403</v>
      </c>
      <c r="P285" s="13">
        <v>26.990789473684195</v>
      </c>
      <c r="Q285" s="13">
        <v>24.8</v>
      </c>
      <c r="R285" s="13">
        <v>877</v>
      </c>
      <c r="S285" s="13">
        <v>65</v>
      </c>
      <c r="T285" s="18">
        <v>2852887.23</v>
      </c>
      <c r="U285" s="18">
        <v>8.57</v>
      </c>
      <c r="V285" s="18">
        <v>945.96</v>
      </c>
      <c r="W285" s="13" t="s">
        <v>28</v>
      </c>
      <c r="X285" s="13" t="str">
        <f>IFERROR(((W285*1000000)/Table2[[#This Row],[Number of Service Connections]])/365,"")</f>
        <v/>
      </c>
      <c r="Y285" s="18">
        <v>9648.35</v>
      </c>
      <c r="Z285" s="18">
        <v>213166.55</v>
      </c>
      <c r="AA285" s="13" t="s">
        <v>32</v>
      </c>
      <c r="AB285" s="16">
        <v>0.34031674193130945</v>
      </c>
      <c r="AC285" s="16">
        <v>8.1079638675193466E-2</v>
      </c>
      <c r="AD285" s="18">
        <v>222814.9</v>
      </c>
      <c r="AE285" s="20">
        <f t="shared" si="4"/>
        <v>81.221488590503583</v>
      </c>
      <c r="AF285" s="13">
        <v>3.5170592234415037</v>
      </c>
      <c r="AG285" s="13">
        <f>(Table2[[#This Row],[Real Losses (million gallons/ year)]]*1000000)/Table2[[#This Row],[Number of Service Connections]]/365</f>
        <v>77.704429367062076</v>
      </c>
      <c r="AH285" s="13">
        <f>(Table2[[#This Row],[Real Losses (million gallons/ year)]]*1000000)/Table2[[#This Row],[Length of Mains (miles)]]/365</f>
        <v>2747.8542159239287</v>
      </c>
      <c r="AI285" s="18">
        <v>254.06488027366021</v>
      </c>
      <c r="AJ285" s="18">
        <v>11.001539338654505</v>
      </c>
      <c r="AK285" s="18">
        <v>243.0633409350057</v>
      </c>
      <c r="AL285" s="13">
        <v>37.222222222222221</v>
      </c>
      <c r="AM285" s="13">
        <v>24.873576362543403</v>
      </c>
      <c r="AO285" s="14" t="s">
        <v>23</v>
      </c>
      <c r="AP285" s="14" t="s">
        <v>66</v>
      </c>
      <c r="AQ285" s="14" t="s">
        <v>25</v>
      </c>
      <c r="AR285" s="13" t="s">
        <v>1055</v>
      </c>
    </row>
    <row r="286" spans="1:44" x14ac:dyDescent="0.2">
      <c r="A286" s="13" t="s">
        <v>1369</v>
      </c>
      <c r="B286" s="13" t="s">
        <v>439</v>
      </c>
      <c r="C286" s="13" t="s">
        <v>1053</v>
      </c>
      <c r="D286" s="13">
        <v>24.042000000000002</v>
      </c>
      <c r="E286" s="13">
        <v>0</v>
      </c>
      <c r="F286" s="13">
        <v>0</v>
      </c>
      <c r="G286" s="13">
        <v>24.042000000000002</v>
      </c>
      <c r="H286" s="13">
        <v>20.729600000000001</v>
      </c>
      <c r="I286" s="13">
        <v>0</v>
      </c>
      <c r="J286" s="13">
        <v>0.26200000000000001</v>
      </c>
      <c r="K286" s="13">
        <v>0.30052500000000004</v>
      </c>
      <c r="L286" s="13">
        <v>21.292125000000002</v>
      </c>
      <c r="M286" s="13">
        <v>2.7498749999999994</v>
      </c>
      <c r="N286" s="13">
        <v>1.2167500526315786</v>
      </c>
      <c r="O286" s="13">
        <v>1.5331249473684208</v>
      </c>
      <c r="P286" s="13">
        <v>3.3123999999999993</v>
      </c>
      <c r="Q286" s="13">
        <v>10.9</v>
      </c>
      <c r="R286" s="13">
        <v>568</v>
      </c>
      <c r="S286" s="13">
        <v>61.5</v>
      </c>
      <c r="T286" s="18">
        <v>263155</v>
      </c>
      <c r="U286" s="18">
        <v>13.8</v>
      </c>
      <c r="V286" s="18">
        <v>487.48</v>
      </c>
      <c r="W286" s="13" t="s">
        <v>28</v>
      </c>
      <c r="X286" s="13" t="str">
        <f>IFERROR(((W286*1000000)/Table2[[#This Row],[Number of Service Connections]])/365,"")</f>
        <v/>
      </c>
      <c r="Y286" s="18">
        <v>16787.5</v>
      </c>
      <c r="Z286" s="18">
        <v>747.37</v>
      </c>
      <c r="AA286" s="13" t="s">
        <v>22</v>
      </c>
      <c r="AB286" s="16">
        <v>0.13777555943765074</v>
      </c>
      <c r="AC286" s="16">
        <v>6.767527849556744E-2</v>
      </c>
      <c r="AD286" s="18">
        <v>17534.87</v>
      </c>
      <c r="AE286" s="20">
        <f t="shared" si="4"/>
        <v>13.263915685896194</v>
      </c>
      <c r="AF286" s="13">
        <v>5.8689468099150037</v>
      </c>
      <c r="AG286" s="13">
        <f>(Table2[[#This Row],[Real Losses (million gallons/ year)]]*1000000)/Table2[[#This Row],[Number of Service Connections]]/365</f>
        <v>7.3949688759811911</v>
      </c>
      <c r="AH286" s="13">
        <f>(Table2[[#This Row],[Real Losses (million gallons/ year)]]*1000000)/Table2[[#This Row],[Length of Mains (miles)]]/365</f>
        <v>385.35250656489143</v>
      </c>
      <c r="AI286" s="18">
        <v>30.87125</v>
      </c>
      <c r="AJ286" s="18">
        <v>29.555457746478872</v>
      </c>
      <c r="AK286" s="18">
        <v>1.3157922535211268</v>
      </c>
      <c r="AL286" s="13">
        <v>75.529411764705898</v>
      </c>
      <c r="AM286" s="13">
        <v>1.5331249473684208</v>
      </c>
      <c r="AO286" s="14" t="s">
        <v>25</v>
      </c>
      <c r="AP286" s="14" t="s">
        <v>24</v>
      </c>
      <c r="AQ286" s="14" t="s">
        <v>33</v>
      </c>
    </row>
    <row r="287" spans="1:44" x14ac:dyDescent="0.2">
      <c r="A287" s="13" t="s">
        <v>440</v>
      </c>
      <c r="B287" s="13" t="s">
        <v>441</v>
      </c>
      <c r="C287" s="13" t="s">
        <v>1054</v>
      </c>
      <c r="D287" s="13">
        <v>27.68</v>
      </c>
      <c r="E287" s="13">
        <v>75.122</v>
      </c>
      <c r="F287" s="13">
        <v>0</v>
      </c>
      <c r="G287" s="13">
        <v>102.80199999999999</v>
      </c>
      <c r="H287" s="13">
        <v>72.796000000000006</v>
      </c>
      <c r="J287" s="13">
        <v>0.10199999999999999</v>
      </c>
      <c r="K287" s="13">
        <v>1.2850250000000001</v>
      </c>
      <c r="L287" s="13">
        <v>74.183025000000015</v>
      </c>
      <c r="M287" s="13">
        <v>28.618974999999978</v>
      </c>
      <c r="N287" s="13">
        <v>4.2757318421052677</v>
      </c>
      <c r="O287" s="13">
        <v>24.343243157894712</v>
      </c>
      <c r="P287" s="13">
        <v>30.005999999999979</v>
      </c>
      <c r="Q287" s="13">
        <v>102</v>
      </c>
      <c r="R287" s="13">
        <v>1415</v>
      </c>
      <c r="S287" s="13">
        <v>62.3</v>
      </c>
      <c r="T287" s="18">
        <v>485352</v>
      </c>
      <c r="U287" s="18">
        <v>7.36</v>
      </c>
      <c r="V287" s="18">
        <v>2313.4699999999998</v>
      </c>
      <c r="W287" s="13">
        <v>18.288671824659094</v>
      </c>
      <c r="X287" s="13">
        <f>IFERROR(((W287*1000000)/Table2[[#This Row],[Number of Service Connections]])/365,"")</f>
        <v>35.410565515579833</v>
      </c>
      <c r="Y287" s="18">
        <v>31469.39</v>
      </c>
      <c r="Z287" s="18">
        <v>56317.36</v>
      </c>
      <c r="AA287" s="13" t="s">
        <v>22</v>
      </c>
      <c r="AB287" s="16">
        <v>0.29188148090504057</v>
      </c>
      <c r="AC287" s="16">
        <v>0.18748370220610905</v>
      </c>
      <c r="AD287" s="18">
        <v>87786.75</v>
      </c>
      <c r="AE287" s="20">
        <f t="shared" si="4"/>
        <v>55.41212062539325</v>
      </c>
      <c r="AF287" s="13">
        <v>8.2786811406268797</v>
      </c>
      <c r="AG287" s="13">
        <f>(Table2[[#This Row],[Real Losses (million gallons/ year)]]*1000000)/Table2[[#This Row],[Number of Service Connections]]/365</f>
        <v>47.13343948476637</v>
      </c>
      <c r="AH287" s="13">
        <f>(Table2[[#This Row],[Real Losses (million gallons/ year)]]*1000000)/Table2[[#This Row],[Length of Mains (miles)]]/365</f>
        <v>653.86094971514137</v>
      </c>
      <c r="AI287" s="18">
        <v>62.040106007067138</v>
      </c>
      <c r="AJ287" s="18">
        <v>22.239851590106007</v>
      </c>
      <c r="AK287" s="18">
        <v>39.800254416961131</v>
      </c>
      <c r="AL287" s="13">
        <v>49.117647058823522</v>
      </c>
      <c r="AM287" s="13">
        <v>24.343243157894712</v>
      </c>
      <c r="AN287" s="13">
        <v>1.3310558246811603</v>
      </c>
      <c r="AO287" s="14" t="s">
        <v>36</v>
      </c>
      <c r="AP287" s="14" t="s">
        <v>23</v>
      </c>
      <c r="AQ287" s="14" t="s">
        <v>24</v>
      </c>
    </row>
    <row r="288" spans="1:44" x14ac:dyDescent="0.2">
      <c r="A288" s="13" t="s">
        <v>442</v>
      </c>
      <c r="B288" s="13" t="s">
        <v>443</v>
      </c>
      <c r="C288" s="13" t="s">
        <v>1056</v>
      </c>
      <c r="D288" s="13">
        <v>50.366999999999997</v>
      </c>
      <c r="E288" s="13">
        <v>0</v>
      </c>
      <c r="F288" s="13">
        <v>0</v>
      </c>
      <c r="G288" s="13">
        <v>50.366999999999997</v>
      </c>
      <c r="H288" s="13">
        <v>45.279091999999999</v>
      </c>
      <c r="I288" s="13">
        <v>2.6575000000000001E-2</v>
      </c>
      <c r="K288" s="13">
        <v>0.79100000000000004</v>
      </c>
      <c r="L288" s="13">
        <v>46.096666999999997</v>
      </c>
      <c r="M288" s="13">
        <v>4.2703330000000008</v>
      </c>
      <c r="N288" s="13">
        <v>1.4001175889743576</v>
      </c>
      <c r="O288" s="13">
        <v>2.8702154110256433</v>
      </c>
      <c r="P288" s="13">
        <v>5.0613330000000012</v>
      </c>
      <c r="Q288" s="13">
        <v>58.09</v>
      </c>
      <c r="R288" s="13">
        <v>975</v>
      </c>
      <c r="S288" s="13">
        <v>60</v>
      </c>
      <c r="T288" s="18">
        <v>179817.34</v>
      </c>
      <c r="U288" s="18">
        <v>8.8000000000000007</v>
      </c>
      <c r="V288" s="18">
        <v>491.8</v>
      </c>
      <c r="W288" s="13" t="s">
        <v>28</v>
      </c>
      <c r="X288" s="13" t="str">
        <f>IFERROR(((W288*1000000)/Table2[[#This Row],[Number of Service Connections]])/365,"")</f>
        <v/>
      </c>
      <c r="Y288" s="18">
        <v>12326.92</v>
      </c>
      <c r="Z288" s="18">
        <v>1411.58</v>
      </c>
      <c r="AA288" s="13" t="s">
        <v>22</v>
      </c>
      <c r="AB288" s="16">
        <v>0.10048907022455182</v>
      </c>
      <c r="AC288" s="16">
        <v>7.8565925070697276E-2</v>
      </c>
      <c r="AD288" s="18">
        <v>13738.5</v>
      </c>
      <c r="AE288" s="20">
        <f t="shared" si="4"/>
        <v>11.999530734106079</v>
      </c>
      <c r="AF288" s="13">
        <v>3.9342959999279454</v>
      </c>
      <c r="AG288" s="13">
        <f>(Table2[[#This Row],[Real Losses (million gallons/ year)]]*1000000)/Table2[[#This Row],[Number of Service Connections]]/365</f>
        <v>8.0652347341781336</v>
      </c>
      <c r="AH288" s="13">
        <f>(Table2[[#This Row],[Real Losses (million gallons/ year)]]*1000000)/Table2[[#This Row],[Length of Mains (miles)]]/365</f>
        <v>135.36932115379034</v>
      </c>
      <c r="AI288" s="18">
        <v>14.090769230769231</v>
      </c>
      <c r="AJ288" s="18">
        <v>12.642994871794873</v>
      </c>
      <c r="AK288" s="18">
        <v>1.447774358974359</v>
      </c>
      <c r="AL288" s="13">
        <v>55.480392156862742</v>
      </c>
      <c r="AM288" s="13">
        <v>2.8702154110256433</v>
      </c>
      <c r="AO288" s="14" t="s">
        <v>23</v>
      </c>
      <c r="AP288" s="14" t="s">
        <v>24</v>
      </c>
      <c r="AQ288" s="14" t="s">
        <v>25</v>
      </c>
    </row>
    <row r="289" spans="1:43" x14ac:dyDescent="0.2">
      <c r="A289" s="13" t="s">
        <v>444</v>
      </c>
      <c r="B289" s="13" t="s">
        <v>445</v>
      </c>
      <c r="C289" s="13" t="s">
        <v>1057</v>
      </c>
      <c r="D289" s="13">
        <v>34.078000000000003</v>
      </c>
      <c r="E289" s="13">
        <v>0</v>
      </c>
      <c r="F289" s="13">
        <v>0</v>
      </c>
      <c r="G289" s="13">
        <v>34.078000000000003</v>
      </c>
      <c r="H289" s="13">
        <v>25.1021</v>
      </c>
      <c r="I289" s="13">
        <v>0.12</v>
      </c>
      <c r="J289" s="13">
        <v>0.71799999999999997</v>
      </c>
      <c r="K289" s="13">
        <v>0.42597500000000005</v>
      </c>
      <c r="L289" s="13">
        <v>26.366075000000002</v>
      </c>
      <c r="M289" s="13">
        <v>7.7119250000000008</v>
      </c>
      <c r="N289" s="13">
        <v>1.5069028815789476</v>
      </c>
      <c r="O289" s="13">
        <v>6.205022118421053</v>
      </c>
      <c r="P289" s="13">
        <v>8.8559000000000001</v>
      </c>
      <c r="Q289" s="13">
        <v>12.5</v>
      </c>
      <c r="R289" s="13">
        <v>553</v>
      </c>
      <c r="S289" s="13">
        <v>59.7</v>
      </c>
      <c r="T289" s="18">
        <v>281116.83</v>
      </c>
      <c r="U289" s="18">
        <v>8.27</v>
      </c>
      <c r="V289" s="18">
        <v>647.19000000000005</v>
      </c>
      <c r="W289" s="13" t="s">
        <v>28</v>
      </c>
      <c r="X289" s="13" t="str">
        <f>IFERROR(((W289*1000000)/Table2[[#This Row],[Number of Service Connections]])/365,"")</f>
        <v/>
      </c>
      <c r="Y289" s="18">
        <v>12462.09</v>
      </c>
      <c r="Z289" s="18">
        <v>4015.83</v>
      </c>
      <c r="AA289" s="13" t="s">
        <v>22</v>
      </c>
      <c r="AB289" s="16">
        <v>0.25987147133047711</v>
      </c>
      <c r="AC289" s="16">
        <v>6.1249567575619057E-2</v>
      </c>
      <c r="AD289" s="18">
        <v>16477.919999999998</v>
      </c>
      <c r="AE289" s="20">
        <f t="shared" si="4"/>
        <v>38.207163912903468</v>
      </c>
      <c r="AF289" s="13">
        <v>7.4656438434390138</v>
      </c>
      <c r="AG289" s="13">
        <f>(Table2[[#This Row],[Real Losses (million gallons/ year)]]*1000000)/Table2[[#This Row],[Number of Service Connections]]/365</f>
        <v>30.741520069464457</v>
      </c>
      <c r="AH289" s="13">
        <f>(Table2[[#This Row],[Real Losses (million gallons/ year)]]*1000000)/Table2[[#This Row],[Length of Mains (miles)]]/365</f>
        <v>1360.0048478731073</v>
      </c>
      <c r="AI289" s="18">
        <v>29.797323688969257</v>
      </c>
      <c r="AJ289" s="18">
        <v>22.535424954792042</v>
      </c>
      <c r="AK289" s="18">
        <v>7.2618987341772154</v>
      </c>
      <c r="AL289" s="13">
        <v>70.5</v>
      </c>
      <c r="AM289" s="13">
        <v>6.205022118421053</v>
      </c>
      <c r="AO289" s="14" t="s">
        <v>25</v>
      </c>
      <c r="AP289" s="14" t="s">
        <v>24</v>
      </c>
      <c r="AQ289" s="14" t="s">
        <v>23</v>
      </c>
    </row>
    <row r="290" spans="1:43" x14ac:dyDescent="0.2">
      <c r="A290" s="13" t="s">
        <v>446</v>
      </c>
      <c r="B290" s="13" t="s">
        <v>1306</v>
      </c>
      <c r="C290" s="13" t="s">
        <v>1058</v>
      </c>
      <c r="E290" s="13">
        <v>203.048</v>
      </c>
      <c r="G290" s="13">
        <v>203.048</v>
      </c>
      <c r="H290" s="13">
        <v>79.483999999999995</v>
      </c>
      <c r="J290" s="13">
        <v>9.1999999999999998E-2</v>
      </c>
      <c r="K290" s="13">
        <v>2.5381</v>
      </c>
      <c r="L290" s="13">
        <v>82.114099999999993</v>
      </c>
      <c r="M290" s="13">
        <v>120.93390000000001</v>
      </c>
      <c r="N290" s="13">
        <v>0.7063299999999999</v>
      </c>
      <c r="O290" s="13">
        <v>120.22757000000001</v>
      </c>
      <c r="P290" s="13">
        <v>123.56400000000001</v>
      </c>
      <c r="Q290" s="13">
        <v>56.82</v>
      </c>
      <c r="R290" s="13">
        <v>1829</v>
      </c>
      <c r="S290" s="13">
        <v>50</v>
      </c>
      <c r="T290" s="18">
        <v>1450785</v>
      </c>
      <c r="U290" s="18">
        <v>16.12</v>
      </c>
      <c r="V290" s="18">
        <v>2472</v>
      </c>
      <c r="W290" s="13">
        <v>10.61686815</v>
      </c>
      <c r="X290" s="13">
        <f>IFERROR(((W290*1000000)/Table2[[#This Row],[Number of Service Connections]])/365,"")</f>
        <v>15.903395297977038</v>
      </c>
      <c r="Y290" s="18">
        <v>11386.04</v>
      </c>
      <c r="Z290" s="18">
        <v>297202.55</v>
      </c>
      <c r="AA290" s="13" t="s">
        <v>22</v>
      </c>
      <c r="AB290" s="16">
        <v>0.60854576257830673</v>
      </c>
      <c r="AC290" s="16">
        <v>0.21718600608636018</v>
      </c>
      <c r="AD290" s="18">
        <v>308588.58999999997</v>
      </c>
      <c r="AE290" s="20">
        <f t="shared" si="4"/>
        <v>181.15131406487563</v>
      </c>
      <c r="AF290" s="13">
        <v>1.0580375532703699</v>
      </c>
      <c r="AG290" s="13">
        <f>(Table2[[#This Row],[Real Losses (million gallons/ year)]]*1000000)/Table2[[#This Row],[Number of Service Connections]]/365</f>
        <v>180.09327651160527</v>
      </c>
      <c r="AH290" s="13">
        <f>(Table2[[#This Row],[Real Losses (million gallons/ year)]]*1000000)/Table2[[#This Row],[Length of Mains (miles)]]/365</f>
        <v>5797.0891013679347</v>
      </c>
      <c r="AI290" s="18">
        <v>168.7198414434117</v>
      </c>
      <c r="AJ290" s="18">
        <v>6.2252815746309462</v>
      </c>
      <c r="AK290" s="18">
        <v>162.49455986878075</v>
      </c>
      <c r="AL290" s="13">
        <v>64.14705882352942</v>
      </c>
      <c r="AM290" s="13">
        <v>120.22757000000001</v>
      </c>
      <c r="AN290" s="13">
        <v>11.324202985416186</v>
      </c>
      <c r="AO290" s="14" t="s">
        <v>36</v>
      </c>
      <c r="AP290" s="14" t="s">
        <v>33</v>
      </c>
      <c r="AQ290" s="14" t="s">
        <v>43</v>
      </c>
    </row>
    <row r="291" spans="1:43" x14ac:dyDescent="0.2">
      <c r="A291" s="13" t="s">
        <v>448</v>
      </c>
      <c r="B291" s="13" t="s">
        <v>449</v>
      </c>
      <c r="C291" s="13" t="s">
        <v>1060</v>
      </c>
      <c r="D291" s="13">
        <v>30.045999999999999</v>
      </c>
      <c r="E291" s="13">
        <v>0</v>
      </c>
      <c r="F291" s="13">
        <v>0</v>
      </c>
      <c r="G291" s="13">
        <v>30.045999999999999</v>
      </c>
      <c r="H291" s="13">
        <v>23.879000000000001</v>
      </c>
      <c r="I291" s="13">
        <v>0</v>
      </c>
      <c r="J291" s="13">
        <v>0</v>
      </c>
      <c r="K291" s="13">
        <v>0.37557499999999999</v>
      </c>
      <c r="L291" s="13">
        <v>24.254575000000003</v>
      </c>
      <c r="M291" s="13">
        <v>5.7914249999999967</v>
      </c>
      <c r="N291" s="13">
        <v>1.3916019736842113</v>
      </c>
      <c r="O291" s="13">
        <v>4.3998230263157856</v>
      </c>
      <c r="P291" s="13">
        <v>6.1669999999999963</v>
      </c>
      <c r="Q291" s="13">
        <v>12.3</v>
      </c>
      <c r="R291" s="13">
        <v>570</v>
      </c>
      <c r="S291" s="13">
        <v>59.2</v>
      </c>
      <c r="T291" s="18">
        <v>147108</v>
      </c>
      <c r="U291" s="18">
        <v>7.14</v>
      </c>
      <c r="V291" s="18">
        <v>275.61</v>
      </c>
      <c r="W291" s="13" t="s">
        <v>28</v>
      </c>
      <c r="X291" s="13" t="str">
        <f>IFERROR(((W291*1000000)/Table2[[#This Row],[Number of Service Connections]])/365,"")</f>
        <v/>
      </c>
      <c r="Y291" s="18">
        <v>9936.0400000000009</v>
      </c>
      <c r="Z291" s="18">
        <v>1212.6400000000001</v>
      </c>
      <c r="AA291" s="13" t="s">
        <v>22</v>
      </c>
      <c r="AB291" s="16">
        <v>0.20525194701457755</v>
      </c>
      <c r="AC291" s="16">
        <v>7.6489283670080233E-2</v>
      </c>
      <c r="AD291" s="18">
        <v>11148.68</v>
      </c>
      <c r="AE291" s="20">
        <f t="shared" si="4"/>
        <v>27.836697909156442</v>
      </c>
      <c r="AF291" s="13">
        <v>6.6887862229474226</v>
      </c>
      <c r="AG291" s="13">
        <f>(Table2[[#This Row],[Real Losses (million gallons/ year)]]*1000000)/Table2[[#This Row],[Number of Service Connections]]/365</f>
        <v>21.147911686209017</v>
      </c>
      <c r="AH291" s="13">
        <f>(Table2[[#This Row],[Real Losses (million gallons/ year)]]*1000000)/Table2[[#This Row],[Length of Mains (miles)]]/365</f>
        <v>980.02517570236898</v>
      </c>
      <c r="AI291" s="18">
        <v>19.559087719298244</v>
      </c>
      <c r="AJ291" s="18">
        <v>17.431649122807016</v>
      </c>
      <c r="AK291" s="18">
        <v>2.1274385964912281</v>
      </c>
      <c r="AL291" s="13">
        <v>48.42222222222221</v>
      </c>
      <c r="AM291" s="13">
        <v>4.3998230263157856</v>
      </c>
      <c r="AO291" s="14" t="s">
        <v>23</v>
      </c>
      <c r="AP291" s="14" t="s">
        <v>24</v>
      </c>
      <c r="AQ291" s="14" t="s">
        <v>25</v>
      </c>
    </row>
    <row r="292" spans="1:43" x14ac:dyDescent="0.2">
      <c r="A292" s="13" t="s">
        <v>450</v>
      </c>
      <c r="B292" s="13" t="s">
        <v>185</v>
      </c>
      <c r="C292" s="13" t="s">
        <v>1061</v>
      </c>
      <c r="D292" s="13">
        <v>2824.317</v>
      </c>
      <c r="F292" s="13">
        <v>2288.2829999999999</v>
      </c>
      <c r="G292" s="13">
        <v>536.03400000000011</v>
      </c>
      <c r="H292" s="13">
        <v>269.55900000000003</v>
      </c>
      <c r="J292" s="13">
        <v>89.466999999999999</v>
      </c>
      <c r="K292" s="13">
        <v>35.994</v>
      </c>
      <c r="L292" s="13">
        <v>395.02</v>
      </c>
      <c r="M292" s="13">
        <v>141.01400000000012</v>
      </c>
      <c r="N292" s="13">
        <v>20.910087763157893</v>
      </c>
      <c r="O292" s="13">
        <v>120.10391223684223</v>
      </c>
      <c r="P292" s="13">
        <v>266.47500000000014</v>
      </c>
      <c r="Q292" s="13">
        <v>752</v>
      </c>
      <c r="R292" s="13">
        <v>6110</v>
      </c>
      <c r="S292" s="13">
        <v>107.4</v>
      </c>
      <c r="T292" s="18">
        <v>8934056.6400000006</v>
      </c>
      <c r="U292" s="18">
        <v>10.97</v>
      </c>
      <c r="V292" s="18">
        <v>751.17</v>
      </c>
      <c r="W292" s="13">
        <v>195.40992881999998</v>
      </c>
      <c r="X292" s="13">
        <f>IFERROR(((W292*1000000)/Table2[[#This Row],[Number of Service Connections]])/365,"")</f>
        <v>87.621876923076911</v>
      </c>
      <c r="Y292" s="18">
        <v>229383.66</v>
      </c>
      <c r="Z292" s="18">
        <v>90218.46</v>
      </c>
      <c r="AA292" s="13" t="s">
        <v>22</v>
      </c>
      <c r="AB292" s="16">
        <v>0.4971233168045312</v>
      </c>
      <c r="AC292" s="16">
        <v>4.6322143966930442E-2</v>
      </c>
      <c r="AD292" s="18">
        <v>319602.12</v>
      </c>
      <c r="AE292" s="20">
        <f t="shared" si="4"/>
        <v>63.230724390736107</v>
      </c>
      <c r="AF292" s="13">
        <v>9.3760902913068147</v>
      </c>
      <c r="AG292" s="13">
        <f>(Table2[[#This Row],[Real Losses (million gallons/ year)]]*1000000)/Table2[[#This Row],[Number of Service Connections]]/365</f>
        <v>53.85463409942929</v>
      </c>
      <c r="AH292" s="13">
        <f>(Table2[[#This Row],[Real Losses (million gallons/ year)]]*1000000)/Table2[[#This Row],[Length of Mains (miles)]]/365</f>
        <v>437.568902057863</v>
      </c>
      <c r="AI292" s="18">
        <v>52.308039279869064</v>
      </c>
      <c r="AJ292" s="18">
        <v>37.542333878887071</v>
      </c>
      <c r="AK292" s="18">
        <v>14.765705400981997</v>
      </c>
      <c r="AL292" s="13">
        <v>51.921568627450974</v>
      </c>
      <c r="AM292" s="13">
        <v>120.10391223684223</v>
      </c>
      <c r="AN292" s="13">
        <v>0.61462543363124</v>
      </c>
      <c r="AO292" s="14" t="s">
        <v>23</v>
      </c>
      <c r="AP292" s="14" t="s">
        <v>66</v>
      </c>
      <c r="AQ292" s="14" t="s">
        <v>24</v>
      </c>
    </row>
    <row r="293" spans="1:43" ht="22.5" x14ac:dyDescent="0.2">
      <c r="A293" s="13" t="s">
        <v>451</v>
      </c>
      <c r="B293" s="13" t="s">
        <v>452</v>
      </c>
      <c r="C293" s="13" t="s">
        <v>1062</v>
      </c>
      <c r="D293" s="13">
        <v>22.42</v>
      </c>
      <c r="E293" s="13">
        <v>0</v>
      </c>
      <c r="F293" s="13">
        <v>0</v>
      </c>
      <c r="G293" s="13">
        <v>23.6</v>
      </c>
      <c r="H293" s="13">
        <v>14.923</v>
      </c>
      <c r="I293" s="13">
        <v>0</v>
      </c>
      <c r="J293" s="13">
        <v>0</v>
      </c>
      <c r="K293" s="13">
        <v>0.29500000000000004</v>
      </c>
      <c r="L293" s="13">
        <v>15.218</v>
      </c>
      <c r="M293" s="13">
        <v>8.3820000000000014</v>
      </c>
      <c r="N293" s="13">
        <v>0.88172855263158045</v>
      </c>
      <c r="O293" s="13">
        <v>7.5002714473684211</v>
      </c>
      <c r="P293" s="13">
        <v>8.6770000000000014</v>
      </c>
      <c r="Q293" s="13">
        <v>19</v>
      </c>
      <c r="R293" s="13">
        <v>361</v>
      </c>
      <c r="S293" s="13">
        <v>60</v>
      </c>
      <c r="T293" s="18">
        <v>428691</v>
      </c>
      <c r="U293" s="18">
        <v>16.329999999999998</v>
      </c>
      <c r="V293" s="18">
        <v>332.29</v>
      </c>
      <c r="W293" s="13" t="s">
        <v>28</v>
      </c>
      <c r="X293" s="13" t="str">
        <f>IFERROR(((W293*1000000)/Table2[[#This Row],[Number of Service Connections]])/365,"")</f>
        <v/>
      </c>
      <c r="Y293" s="18">
        <v>14398.63</v>
      </c>
      <c r="Z293" s="18">
        <v>2492.27</v>
      </c>
      <c r="AA293" s="13" t="s">
        <v>22</v>
      </c>
      <c r="AB293" s="16">
        <v>0.36766949152542377</v>
      </c>
      <c r="AC293" s="16">
        <v>3.962975199787204E-2</v>
      </c>
      <c r="AD293" s="18">
        <v>16890.899999999998</v>
      </c>
      <c r="AE293" s="20">
        <f t="shared" si="4"/>
        <v>63.613250863279333</v>
      </c>
      <c r="AF293" s="13">
        <v>6.6916749715901842</v>
      </c>
      <c r="AG293" s="13">
        <f>(Table2[[#This Row],[Real Losses (million gallons/ year)]]*1000000)/Table2[[#This Row],[Number of Service Connections]]/365</f>
        <v>56.921575891689152</v>
      </c>
      <c r="AH293" s="13">
        <f>(Table2[[#This Row],[Real Losses (million gallons/ year)]]*1000000)/Table2[[#This Row],[Length of Mains (miles)]]/365</f>
        <v>1081.5099419420937</v>
      </c>
      <c r="AI293" s="18">
        <v>46.789196675900278</v>
      </c>
      <c r="AJ293" s="18">
        <v>39.885401662049858</v>
      </c>
      <c r="AK293" s="18">
        <v>6.9037950138504156</v>
      </c>
      <c r="AL293" s="13">
        <v>57.033333333333324</v>
      </c>
      <c r="AM293" s="13">
        <v>7.5002714473684211</v>
      </c>
      <c r="AO293" s="14" t="s">
        <v>23</v>
      </c>
      <c r="AP293" s="14" t="s">
        <v>24</v>
      </c>
      <c r="AQ293" s="14" t="s">
        <v>40</v>
      </c>
    </row>
    <row r="294" spans="1:43" x14ac:dyDescent="0.2">
      <c r="A294" s="13" t="s">
        <v>453</v>
      </c>
      <c r="B294" s="13" t="s">
        <v>105</v>
      </c>
      <c r="C294" s="13" t="s">
        <v>1063</v>
      </c>
      <c r="D294" s="13">
        <v>46.555</v>
      </c>
      <c r="G294" s="13">
        <v>46.555</v>
      </c>
      <c r="H294" s="13">
        <v>41.412999999999997</v>
      </c>
      <c r="I294" s="13">
        <v>0.25600000000000001</v>
      </c>
      <c r="J294" s="13">
        <v>1.3779999999999999</v>
      </c>
      <c r="K294" s="13">
        <v>0.5819375</v>
      </c>
      <c r="L294" s="13">
        <v>43.628937499999999</v>
      </c>
      <c r="M294" s="13">
        <v>2.9260625000000005</v>
      </c>
      <c r="N294" s="13">
        <v>0.21992</v>
      </c>
      <c r="O294" s="13">
        <v>2.7061425000000003</v>
      </c>
      <c r="P294" s="13">
        <v>4.886000000000001</v>
      </c>
      <c r="Q294" s="13">
        <v>210</v>
      </c>
      <c r="R294" s="13">
        <v>735</v>
      </c>
      <c r="S294" s="13">
        <v>50</v>
      </c>
      <c r="T294" s="18">
        <v>269576.12</v>
      </c>
      <c r="U294" s="18">
        <v>7.16</v>
      </c>
      <c r="V294" s="18">
        <v>558.11</v>
      </c>
      <c r="W294" s="13">
        <v>22.745887500000002</v>
      </c>
      <c r="X294" s="13">
        <f>IFERROR(((W294*1000000)/Table2[[#This Row],[Number of Service Connections]])/365,"")</f>
        <v>84.785714285714306</v>
      </c>
      <c r="Y294" s="18">
        <v>1574.63</v>
      </c>
      <c r="Z294" s="18">
        <v>1510.33</v>
      </c>
      <c r="AA294" s="13" t="s">
        <v>22</v>
      </c>
      <c r="AB294" s="16">
        <v>0.10495113306841371</v>
      </c>
      <c r="AC294" s="16">
        <v>1.5501421671919605E-2</v>
      </c>
      <c r="AD294" s="18">
        <v>3084.96</v>
      </c>
      <c r="AE294" s="20">
        <f t="shared" si="4"/>
        <v>10.906951821824622</v>
      </c>
      <c r="AF294" s="13">
        <v>0.81975584754449726</v>
      </c>
      <c r="AG294" s="13">
        <f>(Table2[[#This Row],[Real Losses (million gallons/ year)]]*1000000)/Table2[[#This Row],[Number of Service Connections]]/365</f>
        <v>10.087195974280124</v>
      </c>
      <c r="AH294" s="13">
        <f>(Table2[[#This Row],[Real Losses (million gallons/ year)]]*1000000)/Table2[[#This Row],[Length of Mains (miles)]]/365</f>
        <v>35.305185909980437</v>
      </c>
      <c r="AI294" s="18">
        <v>4.1972244897959188</v>
      </c>
      <c r="AJ294" s="18">
        <v>2.1423537414965987</v>
      </c>
      <c r="AK294" s="18">
        <v>2.0548707482993196</v>
      </c>
      <c r="AL294" s="13">
        <v>55.543859649122801</v>
      </c>
      <c r="AM294" s="13">
        <v>2.7061425000000003</v>
      </c>
      <c r="AN294" s="13">
        <v>0.11897282530743195</v>
      </c>
      <c r="AO294" s="14" t="s">
        <v>23</v>
      </c>
      <c r="AP294" s="14" t="s">
        <v>31</v>
      </c>
      <c r="AQ294" s="14" t="s">
        <v>25</v>
      </c>
    </row>
    <row r="295" spans="1:43" x14ac:dyDescent="0.2">
      <c r="A295" s="13" t="s">
        <v>454</v>
      </c>
      <c r="B295" s="13" t="s">
        <v>1307</v>
      </c>
      <c r="C295" s="13" t="s">
        <v>1064</v>
      </c>
      <c r="D295" s="13">
        <v>229.345</v>
      </c>
      <c r="E295" s="13">
        <v>0</v>
      </c>
      <c r="F295" s="13">
        <v>0</v>
      </c>
      <c r="G295" s="13">
        <v>229.345</v>
      </c>
      <c r="H295" s="13">
        <v>124.33</v>
      </c>
      <c r="I295" s="13">
        <v>5.84</v>
      </c>
      <c r="J295" s="13">
        <v>5</v>
      </c>
      <c r="K295" s="13">
        <v>2.8668125</v>
      </c>
      <c r="L295" s="13">
        <v>138.0368125</v>
      </c>
      <c r="M295" s="13">
        <v>91.308187500000003</v>
      </c>
      <c r="N295" s="13">
        <v>7.6910296052631724</v>
      </c>
      <c r="O295" s="13">
        <v>83.617157894736835</v>
      </c>
      <c r="P295" s="13">
        <v>99.174999999999997</v>
      </c>
      <c r="Q295" s="13">
        <v>27</v>
      </c>
      <c r="R295" s="13">
        <v>1746</v>
      </c>
      <c r="S295" s="13">
        <v>65</v>
      </c>
      <c r="T295" s="18">
        <v>735636.83</v>
      </c>
      <c r="U295" s="18">
        <v>7.68</v>
      </c>
      <c r="V295" s="18">
        <v>357.43</v>
      </c>
      <c r="W295" s="13" t="s">
        <v>28</v>
      </c>
      <c r="X295" s="13" t="str">
        <f>IFERROR(((W295*1000000)/Table2[[#This Row],[Number of Service Connections]])/365,"")</f>
        <v/>
      </c>
      <c r="Y295" s="18">
        <v>59067.11</v>
      </c>
      <c r="Z295" s="18">
        <v>29887.279999999999</v>
      </c>
      <c r="AA295" s="13" t="s">
        <v>22</v>
      </c>
      <c r="AB295" s="16">
        <v>0.43242712943382244</v>
      </c>
      <c r="AC295" s="16">
        <v>0.12474392140835575</v>
      </c>
      <c r="AD295" s="18">
        <v>88954.39</v>
      </c>
      <c r="AE295" s="20">
        <f t="shared" si="4"/>
        <v>143.27572612154594</v>
      </c>
      <c r="AF295" s="13">
        <v>12.068335616851311</v>
      </c>
      <c r="AG295" s="13">
        <f>(Table2[[#This Row],[Real Losses (million gallons/ year)]]*1000000)/Table2[[#This Row],[Number of Service Connections]]/365</f>
        <v>131.20739050469464</v>
      </c>
      <c r="AH295" s="13">
        <f>(Table2[[#This Row],[Real Losses (million gallons/ year)]]*1000000)/Table2[[#This Row],[Length of Mains (miles)]]/365</f>
        <v>8484.744585970253</v>
      </c>
      <c r="AI295" s="18">
        <v>50.947531500572737</v>
      </c>
      <c r="AJ295" s="18">
        <v>33.829959908361971</v>
      </c>
      <c r="AK295" s="18">
        <v>17.117571592210769</v>
      </c>
      <c r="AL295" s="13">
        <v>30.456140350877195</v>
      </c>
      <c r="AM295" s="13">
        <v>83.617157894736835</v>
      </c>
      <c r="AO295" s="14" t="s">
        <v>23</v>
      </c>
      <c r="AP295" s="14" t="s">
        <v>31</v>
      </c>
      <c r="AQ295" s="14" t="s">
        <v>55</v>
      </c>
    </row>
    <row r="296" spans="1:43" x14ac:dyDescent="0.2">
      <c r="A296" s="13" t="s">
        <v>455</v>
      </c>
      <c r="B296" s="13" t="s">
        <v>456</v>
      </c>
      <c r="C296" s="13" t="s">
        <v>1065</v>
      </c>
      <c r="D296" s="13">
        <v>237.767</v>
      </c>
      <c r="E296" s="13">
        <v>0</v>
      </c>
      <c r="F296" s="13">
        <v>0</v>
      </c>
      <c r="G296" s="13">
        <v>226.44476190476189</v>
      </c>
      <c r="H296" s="13">
        <v>1.9</v>
      </c>
      <c r="I296" s="13">
        <v>0</v>
      </c>
      <c r="J296" s="13">
        <v>0</v>
      </c>
      <c r="K296" s="13">
        <v>6.0720000000000001</v>
      </c>
      <c r="L296" s="13">
        <v>7.9719999999999995</v>
      </c>
      <c r="M296" s="13">
        <v>218.47276190476188</v>
      </c>
      <c r="N296" s="13">
        <v>0.67086190476190488</v>
      </c>
      <c r="O296" s="13">
        <v>217.80189999999999</v>
      </c>
      <c r="P296" s="13">
        <v>224.54476190476188</v>
      </c>
      <c r="Q296" s="13">
        <v>30</v>
      </c>
      <c r="R296" s="13">
        <v>1231</v>
      </c>
      <c r="S296" s="13">
        <v>68.7</v>
      </c>
      <c r="T296" s="18">
        <v>698538</v>
      </c>
      <c r="U296" s="18">
        <v>5.95</v>
      </c>
      <c r="V296" s="18">
        <v>331.24</v>
      </c>
      <c r="W296" s="13" t="s">
        <v>28</v>
      </c>
      <c r="X296" s="13" t="str">
        <f>IFERROR(((W296*1000000)/Table2[[#This Row],[Number of Service Connections]])/365,"")</f>
        <v/>
      </c>
      <c r="Y296" s="18">
        <v>3991.63</v>
      </c>
      <c r="Z296" s="18">
        <v>72144.7</v>
      </c>
      <c r="AA296" s="13" t="s">
        <v>22</v>
      </c>
      <c r="AB296" s="16">
        <v>0.99160943276400848</v>
      </c>
      <c r="AC296" s="16">
        <v>0.11187311065301148</v>
      </c>
      <c r="AD296" s="18">
        <v>76136.33</v>
      </c>
      <c r="AE296" s="20">
        <f t="shared" si="4"/>
        <v>486.23518445803484</v>
      </c>
      <c r="AF296" s="13">
        <v>1.4930770278354937</v>
      </c>
      <c r="AG296" s="13">
        <f>(Table2[[#This Row],[Real Losses (million gallons/ year)]]*1000000)/Table2[[#This Row],[Number of Service Connections]]/365</f>
        <v>484.74210743019933</v>
      </c>
      <c r="AH296" s="13">
        <f>(Table2[[#This Row],[Real Losses (million gallons/ year)]]*1000000)/Table2[[#This Row],[Length of Mains (miles)]]/365</f>
        <v>19890.584474885844</v>
      </c>
      <c r="AI296" s="18">
        <v>61.849171405361496</v>
      </c>
      <c r="AJ296" s="18">
        <v>3.242591389114541</v>
      </c>
      <c r="AK296" s="18">
        <v>58.606580016246951</v>
      </c>
      <c r="AL296" s="13">
        <v>56.177777777777784</v>
      </c>
      <c r="AM296" s="13">
        <v>217.80189999999999</v>
      </c>
      <c r="AO296" s="14" t="s">
        <v>23</v>
      </c>
      <c r="AP296" s="14" t="s">
        <v>25</v>
      </c>
      <c r="AQ296" s="14" t="s">
        <v>24</v>
      </c>
    </row>
    <row r="297" spans="1:43" x14ac:dyDescent="0.2">
      <c r="A297" s="13" t="s">
        <v>457</v>
      </c>
      <c r="B297" s="13" t="s">
        <v>456</v>
      </c>
      <c r="C297" s="13" t="s">
        <v>1066</v>
      </c>
      <c r="D297" s="13">
        <v>618.33600000000001</v>
      </c>
      <c r="E297" s="13">
        <v>0</v>
      </c>
      <c r="F297" s="13">
        <v>0</v>
      </c>
      <c r="G297" s="13">
        <v>588.89142857142861</v>
      </c>
      <c r="H297" s="13">
        <v>355.2</v>
      </c>
      <c r="I297" s="13">
        <v>0</v>
      </c>
      <c r="J297" s="13">
        <v>1.8</v>
      </c>
      <c r="K297" s="13">
        <v>7.3611428571428581</v>
      </c>
      <c r="L297" s="13">
        <v>364.36114285714285</v>
      </c>
      <c r="M297" s="13">
        <v>224.53028571428575</v>
      </c>
      <c r="N297" s="13">
        <v>21.149702255639095</v>
      </c>
      <c r="O297" s="13">
        <v>203.38058345864667</v>
      </c>
      <c r="P297" s="13">
        <v>233.69142857142862</v>
      </c>
      <c r="Q297" s="13">
        <v>80</v>
      </c>
      <c r="R297" s="13">
        <v>4800</v>
      </c>
      <c r="S297" s="13">
        <v>65.819999999999993</v>
      </c>
      <c r="T297" s="18">
        <v>1919646</v>
      </c>
      <c r="U297" s="18">
        <v>4.5599999999999996</v>
      </c>
      <c r="V297" s="18">
        <v>237.03</v>
      </c>
      <c r="W297" s="13">
        <v>27.695213039999995</v>
      </c>
      <c r="X297" s="13">
        <f>IFERROR(((W297*1000000)/Table2[[#This Row],[Number of Service Connections]])/365,"")</f>
        <v>15.807769999999998</v>
      </c>
      <c r="Y297" s="18">
        <v>96442.64</v>
      </c>
      <c r="Z297" s="18">
        <v>48207.3</v>
      </c>
      <c r="AA297" s="13" t="s">
        <v>22</v>
      </c>
      <c r="AB297" s="16">
        <v>0.39683278993945043</v>
      </c>
      <c r="AC297" s="16">
        <v>7.6483584824673864E-2</v>
      </c>
      <c r="AD297" s="18">
        <v>144649.94</v>
      </c>
      <c r="AE297" s="20">
        <f t="shared" si="4"/>
        <v>128.15655577299415</v>
      </c>
      <c r="AF297" s="13">
        <v>12.071747862807703</v>
      </c>
      <c r="AG297" s="13">
        <f>(Table2[[#This Row],[Real Losses (million gallons/ year)]]*1000000)/Table2[[#This Row],[Number of Service Connections]]/365</f>
        <v>116.08480791018644</v>
      </c>
      <c r="AH297" s="13">
        <f>(Table2[[#This Row],[Real Losses (million gallons/ year)]]*1000000)/Table2[[#This Row],[Length of Mains (miles)]]/365</f>
        <v>6965.0884746111869</v>
      </c>
      <c r="AI297" s="18">
        <v>30.135404166666667</v>
      </c>
      <c r="AJ297" s="18">
        <v>20.092216666666666</v>
      </c>
      <c r="AK297" s="18">
        <v>10.0431875</v>
      </c>
      <c r="AL297" s="13">
        <v>52.470588235294109</v>
      </c>
      <c r="AM297" s="13">
        <v>203.38058345864667</v>
      </c>
      <c r="AN297" s="13">
        <v>7.3435283983880382</v>
      </c>
      <c r="AO297" s="14" t="s">
        <v>23</v>
      </c>
      <c r="AP297" s="14" t="s">
        <v>25</v>
      </c>
      <c r="AQ297" s="14" t="s">
        <v>55</v>
      </c>
    </row>
    <row r="298" spans="1:43" x14ac:dyDescent="0.2">
      <c r="A298" s="13" t="s">
        <v>458</v>
      </c>
      <c r="B298" s="13" t="s">
        <v>459</v>
      </c>
      <c r="C298" s="13" t="s">
        <v>1067</v>
      </c>
      <c r="D298" s="13">
        <v>410.19</v>
      </c>
      <c r="E298" s="13">
        <v>0</v>
      </c>
      <c r="F298" s="13">
        <v>210.602</v>
      </c>
      <c r="G298" s="13">
        <v>199.58799999999999</v>
      </c>
      <c r="H298" s="13">
        <v>85.064999999999998</v>
      </c>
      <c r="I298" s="13">
        <v>0</v>
      </c>
      <c r="J298" s="13">
        <v>0</v>
      </c>
      <c r="K298" s="13">
        <v>2.49485</v>
      </c>
      <c r="L298" s="13">
        <v>87.559849999999997</v>
      </c>
      <c r="M298" s="13">
        <v>112.02815</v>
      </c>
      <c r="N298" s="13">
        <v>5.1887377631578957</v>
      </c>
      <c r="O298" s="13">
        <v>106.83941223684209</v>
      </c>
      <c r="P298" s="13">
        <v>114.523</v>
      </c>
      <c r="Q298" s="13">
        <v>47.59</v>
      </c>
      <c r="R298" s="13">
        <v>1317</v>
      </c>
      <c r="S298" s="13">
        <v>84</v>
      </c>
      <c r="T298" s="18">
        <v>2215390</v>
      </c>
      <c r="U298" s="18">
        <v>5.86</v>
      </c>
      <c r="V298" s="18">
        <v>511.45</v>
      </c>
      <c r="W298" s="13" t="s">
        <v>28</v>
      </c>
      <c r="X298" s="13" t="str">
        <f>IFERROR(((W298*1000000)/Table2[[#This Row],[Number of Service Connections]])/365,"")</f>
        <v/>
      </c>
      <c r="Y298" s="18">
        <v>30406</v>
      </c>
      <c r="Z298" s="18">
        <v>54643.02</v>
      </c>
      <c r="AA298" s="13" t="s">
        <v>22</v>
      </c>
      <c r="AB298" s="16">
        <v>0.573797021865042</v>
      </c>
      <c r="AC298" s="16">
        <v>3.8966056411348864E-2</v>
      </c>
      <c r="AD298" s="18">
        <v>85049.01999999999</v>
      </c>
      <c r="AE298" s="20">
        <f t="shared" si="4"/>
        <v>233.0496874382417</v>
      </c>
      <c r="AF298" s="13">
        <v>10.794016627989922</v>
      </c>
      <c r="AG298" s="13">
        <f>(Table2[[#This Row],[Real Losses (million gallons/ year)]]*1000000)/Table2[[#This Row],[Number of Service Connections]]/365</f>
        <v>222.25567081025179</v>
      </c>
      <c r="AH298" s="13">
        <f>(Table2[[#This Row],[Real Losses (million gallons/ year)]]*1000000)/Table2[[#This Row],[Length of Mains (miles)]]/365</f>
        <v>6150.6770005694807</v>
      </c>
      <c r="AI298" s="18">
        <v>64.577843583902805</v>
      </c>
      <c r="AJ298" s="18">
        <v>23.087319665907366</v>
      </c>
      <c r="AK298" s="18">
        <v>41.490523917995446</v>
      </c>
      <c r="AL298" s="13">
        <v>50.36666666666666</v>
      </c>
      <c r="AM298" s="13">
        <v>106.83941223684209</v>
      </c>
      <c r="AO298" s="14" t="s">
        <v>23</v>
      </c>
      <c r="AP298" s="14" t="s">
        <v>66</v>
      </c>
      <c r="AQ298" s="14" t="s">
        <v>24</v>
      </c>
    </row>
    <row r="299" spans="1:43" x14ac:dyDescent="0.2">
      <c r="A299" s="13" t="s">
        <v>1370</v>
      </c>
      <c r="B299" s="13" t="s">
        <v>460</v>
      </c>
      <c r="C299" s="13" t="s">
        <v>1068</v>
      </c>
      <c r="D299" s="13">
        <v>50.811</v>
      </c>
      <c r="E299" s="13">
        <v>0</v>
      </c>
      <c r="F299" s="13">
        <v>0</v>
      </c>
      <c r="G299" s="13">
        <v>50.183703703703706</v>
      </c>
      <c r="H299" s="13">
        <v>29.231000000000002</v>
      </c>
      <c r="I299" s="13">
        <v>4.9000000000000002E-2</v>
      </c>
      <c r="J299" s="13">
        <v>0</v>
      </c>
      <c r="K299" s="13">
        <v>0.62729629629629635</v>
      </c>
      <c r="L299" s="13">
        <v>29.907296296296298</v>
      </c>
      <c r="M299" s="13">
        <v>20.276407407407408</v>
      </c>
      <c r="N299" s="13">
        <v>0.94804957977207893</v>
      </c>
      <c r="O299" s="13">
        <v>19.32835782763533</v>
      </c>
      <c r="P299" s="13">
        <v>20.903703703703705</v>
      </c>
      <c r="Q299" s="13">
        <v>10.86</v>
      </c>
      <c r="R299" s="13">
        <v>576</v>
      </c>
      <c r="S299" s="13">
        <v>50</v>
      </c>
      <c r="T299" s="18">
        <v>288338.27</v>
      </c>
      <c r="U299" s="18">
        <v>22.24</v>
      </c>
      <c r="V299" s="18">
        <v>503.07</v>
      </c>
      <c r="W299" s="13" t="s">
        <v>28</v>
      </c>
      <c r="X299" s="13" t="str">
        <f>IFERROR(((W299*1000000)/Table2[[#This Row],[Number of Service Connections]])/365,"")</f>
        <v/>
      </c>
      <c r="Y299" s="18">
        <v>21084.62</v>
      </c>
      <c r="Z299" s="18">
        <v>9723.52</v>
      </c>
      <c r="AA299" s="13" t="s">
        <v>22</v>
      </c>
      <c r="AB299" s="16">
        <v>0.41654366180551455</v>
      </c>
      <c r="AC299" s="16">
        <v>0.10794166717535386</v>
      </c>
      <c r="AD299" s="18">
        <v>30808.14</v>
      </c>
      <c r="AE299" s="20">
        <f t="shared" si="4"/>
        <v>96.444099160042839</v>
      </c>
      <c r="AF299" s="13">
        <v>4.5093682447302079</v>
      </c>
      <c r="AG299" s="13">
        <f>(Table2[[#This Row],[Real Losses (million gallons/ year)]]*1000000)/Table2[[#This Row],[Number of Service Connections]]/365</f>
        <v>91.934730915312628</v>
      </c>
      <c r="AH299" s="13">
        <f>(Table2[[#This Row],[Real Losses (million gallons/ year)]]*1000000)/Table2[[#This Row],[Length of Mains (miles)]]/365</f>
        <v>4876.0962253425496</v>
      </c>
      <c r="AI299" s="18">
        <v>53.486354166666665</v>
      </c>
      <c r="AJ299" s="18">
        <v>36.605243055555555</v>
      </c>
      <c r="AK299" s="18">
        <v>16.88111111111111</v>
      </c>
      <c r="AL299" s="13">
        <v>31.837327523602028</v>
      </c>
      <c r="AM299" s="13">
        <v>19.32835782763533</v>
      </c>
      <c r="AO299" s="14" t="s">
        <v>23</v>
      </c>
      <c r="AP299" s="14" t="s">
        <v>25</v>
      </c>
      <c r="AQ299" s="14" t="s">
        <v>24</v>
      </c>
    </row>
    <row r="300" spans="1:43" x14ac:dyDescent="0.2">
      <c r="A300" s="13" t="s">
        <v>762</v>
      </c>
      <c r="B300" s="13" t="s">
        <v>461</v>
      </c>
      <c r="C300" s="13" t="s">
        <v>1069</v>
      </c>
      <c r="D300" s="13">
        <v>0</v>
      </c>
      <c r="E300" s="13">
        <v>271.88299999999998</v>
      </c>
      <c r="F300" s="13">
        <v>43.363</v>
      </c>
      <c r="G300" s="13">
        <v>228.51999999999998</v>
      </c>
      <c r="H300" s="13">
        <v>176.92400000000001</v>
      </c>
      <c r="I300" s="13">
        <v>4.5999999999999999E-2</v>
      </c>
      <c r="K300" s="13">
        <v>11.073</v>
      </c>
      <c r="L300" s="13">
        <v>188.04300000000001</v>
      </c>
      <c r="M300" s="13">
        <v>40.476999999999975</v>
      </c>
      <c r="N300" s="13">
        <v>7.4305426424870404</v>
      </c>
      <c r="O300" s="13">
        <v>33.046457357512935</v>
      </c>
      <c r="P300" s="13">
        <v>51.549999999999976</v>
      </c>
      <c r="Q300" s="13">
        <v>400</v>
      </c>
      <c r="R300" s="13">
        <v>3653</v>
      </c>
      <c r="S300" s="13">
        <v>70</v>
      </c>
      <c r="T300" s="18">
        <v>1533673</v>
      </c>
      <c r="U300" s="18">
        <v>9.91</v>
      </c>
      <c r="V300" s="18">
        <v>2549.48</v>
      </c>
      <c r="W300" s="13">
        <v>69.290322500000002</v>
      </c>
      <c r="X300" s="13">
        <f>IFERROR(((W300*1000000)/Table2[[#This Row],[Number of Service Connections]])/365,"")</f>
        <v>51.967287161237337</v>
      </c>
      <c r="Y300" s="18">
        <v>73636.679999999993</v>
      </c>
      <c r="Z300" s="18">
        <v>84251.28</v>
      </c>
      <c r="AA300" s="13" t="s">
        <v>22</v>
      </c>
      <c r="AB300" s="16">
        <v>0.22558200595133895</v>
      </c>
      <c r="AC300" s="16">
        <v>0.12135465104417867</v>
      </c>
      <c r="AD300" s="18">
        <v>157887.96</v>
      </c>
      <c r="AE300" s="20">
        <f t="shared" si="4"/>
        <v>30.357484372011729</v>
      </c>
      <c r="AF300" s="13">
        <v>5.5728582193558607</v>
      </c>
      <c r="AG300" s="13">
        <f>(Table2[[#This Row],[Real Losses (million gallons/ year)]]*1000000)/Table2[[#This Row],[Number of Service Connections]]/365</f>
        <v>24.784626152655868</v>
      </c>
      <c r="AH300" s="13">
        <f>(Table2[[#This Row],[Real Losses (million gallons/ year)]]*1000000)/Table2[[#This Row],[Length of Mains (miles)]]/365</f>
        <v>226.34559833912971</v>
      </c>
      <c r="AI300" s="18">
        <v>43.221450862304955</v>
      </c>
      <c r="AJ300" s="18">
        <v>20.157864768683275</v>
      </c>
      <c r="AK300" s="18">
        <v>23.06358609362168</v>
      </c>
      <c r="AL300" s="13">
        <v>59.68627450980393</v>
      </c>
      <c r="AM300" s="13">
        <v>33.046457357512935</v>
      </c>
      <c r="AN300" s="13">
        <v>0.47692745776313761</v>
      </c>
      <c r="AO300" s="14" t="s">
        <v>36</v>
      </c>
      <c r="AP300" s="14" t="s">
        <v>25</v>
      </c>
      <c r="AQ300" s="14" t="s">
        <v>24</v>
      </c>
    </row>
    <row r="301" spans="1:43" x14ac:dyDescent="0.2">
      <c r="A301" s="13" t="s">
        <v>729</v>
      </c>
      <c r="B301" s="13" t="s">
        <v>1384</v>
      </c>
      <c r="C301" s="13" t="s">
        <v>1070</v>
      </c>
      <c r="D301" s="13">
        <v>36.299999999999997</v>
      </c>
      <c r="E301" s="13">
        <v>0</v>
      </c>
      <c r="F301" s="13">
        <v>0</v>
      </c>
      <c r="G301" s="13">
        <v>36.299999999999997</v>
      </c>
      <c r="H301" s="13">
        <v>33</v>
      </c>
      <c r="I301" s="13">
        <v>0</v>
      </c>
      <c r="J301" s="13">
        <v>0.03</v>
      </c>
      <c r="K301" s="13">
        <v>0.45374999999999999</v>
      </c>
      <c r="L301" s="13">
        <v>33.483750000000001</v>
      </c>
      <c r="M301" s="13">
        <v>2.8162499999999966</v>
      </c>
      <c r="N301" s="13">
        <v>1.9116710526315797</v>
      </c>
      <c r="O301" s="13">
        <v>0.90457894736841693</v>
      </c>
      <c r="P301" s="13">
        <v>3.2999999999999963</v>
      </c>
      <c r="Q301" s="13">
        <v>8.6</v>
      </c>
      <c r="R301" s="13">
        <v>502</v>
      </c>
      <c r="S301" s="13">
        <v>56.8</v>
      </c>
      <c r="T301" s="18">
        <v>188000</v>
      </c>
      <c r="U301" s="18">
        <v>5.57</v>
      </c>
      <c r="V301" s="18">
        <v>382.4</v>
      </c>
      <c r="W301" s="13" t="s">
        <v>28</v>
      </c>
      <c r="X301" s="13" t="str">
        <f>IFERROR(((W301*1000000)/Table2[[#This Row],[Number of Service Connections]])/365,"")</f>
        <v/>
      </c>
      <c r="Y301" s="18">
        <v>10648.01</v>
      </c>
      <c r="Z301" s="18">
        <v>345.91</v>
      </c>
      <c r="AA301" s="13" t="s">
        <v>22</v>
      </c>
      <c r="AB301" s="16">
        <v>9.0909090909090828E-2</v>
      </c>
      <c r="AC301" s="16">
        <v>5.9462259322508405E-2</v>
      </c>
      <c r="AD301" s="18">
        <v>10993.92</v>
      </c>
      <c r="AE301" s="20">
        <f t="shared" si="4"/>
        <v>15.370026742345665</v>
      </c>
      <c r="AF301" s="13">
        <v>10.433177168758279</v>
      </c>
      <c r="AG301" s="13">
        <f>(Table2[[#This Row],[Real Losses (million gallons/ year)]]*1000000)/Table2[[#This Row],[Number of Service Connections]]/365</f>
        <v>4.936849573587387</v>
      </c>
      <c r="AH301" s="13">
        <f>(Table2[[#This Row],[Real Losses (million gallons/ year)]]*1000000)/Table2[[#This Row],[Length of Mains (miles)]]/365</f>
        <v>288.17424255126377</v>
      </c>
      <c r="AI301" s="18">
        <v>21.900239043824701</v>
      </c>
      <c r="AJ301" s="18">
        <v>21.211175298804783</v>
      </c>
      <c r="AK301" s="18">
        <v>0.68906374501992029</v>
      </c>
      <c r="AL301" s="13">
        <v>67.000000000000014</v>
      </c>
      <c r="AM301" s="13">
        <v>0.90457894736841693</v>
      </c>
      <c r="AO301" s="14" t="s">
        <v>25</v>
      </c>
      <c r="AP301" s="14" t="s">
        <v>23</v>
      </c>
      <c r="AQ301" s="14" t="s">
        <v>24</v>
      </c>
    </row>
    <row r="302" spans="1:43" x14ac:dyDescent="0.2">
      <c r="A302" s="13" t="s">
        <v>462</v>
      </c>
      <c r="B302" s="13" t="s">
        <v>1309</v>
      </c>
      <c r="C302" s="13" t="s">
        <v>1071</v>
      </c>
      <c r="E302" s="13">
        <v>92.36</v>
      </c>
      <c r="G302" s="13">
        <v>92.600761981150995</v>
      </c>
      <c r="H302" s="13">
        <v>71.745999999999995</v>
      </c>
      <c r="I302" s="13">
        <v>0</v>
      </c>
      <c r="J302" s="13">
        <v>2.4E-2</v>
      </c>
      <c r="K302" s="13">
        <v>1.1575095247643874</v>
      </c>
      <c r="L302" s="13">
        <v>72.927509524764389</v>
      </c>
      <c r="M302" s="13">
        <v>19.673252456386606</v>
      </c>
      <c r="N302" s="13">
        <v>0.41086690495287748</v>
      </c>
      <c r="O302" s="13">
        <v>19.262385551433731</v>
      </c>
      <c r="P302" s="13">
        <v>20.854761981150993</v>
      </c>
      <c r="Q302" s="13">
        <v>23.9</v>
      </c>
      <c r="R302" s="13">
        <v>1451</v>
      </c>
      <c r="S302" s="13">
        <v>56.5</v>
      </c>
      <c r="T302" s="18">
        <v>613389</v>
      </c>
      <c r="U302" s="18">
        <v>4.38</v>
      </c>
      <c r="V302" s="18">
        <v>3335.37</v>
      </c>
      <c r="W302" s="13" t="s">
        <v>28</v>
      </c>
      <c r="X302" s="13" t="str">
        <f>IFERROR(((W302*1000000)/Table2[[#This Row],[Number of Service Connections]])/365,"")</f>
        <v/>
      </c>
      <c r="Y302" s="18">
        <v>1799.6</v>
      </c>
      <c r="Z302" s="18">
        <v>64247.18</v>
      </c>
      <c r="AA302" s="13" t="s">
        <v>22</v>
      </c>
      <c r="AB302" s="16">
        <v>0.22521155911650068</v>
      </c>
      <c r="AC302" s="16">
        <v>0.11409978229800749</v>
      </c>
      <c r="AD302" s="18">
        <v>66046.78</v>
      </c>
      <c r="AE302" s="20">
        <f t="shared" si="4"/>
        <v>37.146327910626795</v>
      </c>
      <c r="AF302" s="13">
        <v>0.7757841166750894</v>
      </c>
      <c r="AG302" s="13">
        <f>(Table2[[#This Row],[Real Losses (million gallons/ year)]]*1000000)/Table2[[#This Row],[Number of Service Connections]]/365</f>
        <v>36.370543793951704</v>
      </c>
      <c r="AH302" s="13">
        <f>(Table2[[#This Row],[Real Losses (million gallons/ year)]]*1000000)/Table2[[#This Row],[Length of Mains (miles)]]/365</f>
        <v>2208.1028889131348</v>
      </c>
      <c r="AI302" s="18">
        <v>45.518111647139904</v>
      </c>
      <c r="AJ302" s="18">
        <v>1.2402481047553411</v>
      </c>
      <c r="AK302" s="18">
        <v>44.277863542384566</v>
      </c>
      <c r="AL302" s="13">
        <v>60.227672756714895</v>
      </c>
      <c r="AM302" s="13">
        <v>19.262385551433731</v>
      </c>
      <c r="AO302" s="14" t="s">
        <v>36</v>
      </c>
      <c r="AP302" s="14" t="s">
        <v>24</v>
      </c>
      <c r="AQ302" s="14" t="s">
        <v>55</v>
      </c>
    </row>
    <row r="303" spans="1:43" x14ac:dyDescent="0.2">
      <c r="A303" s="13" t="s">
        <v>1364</v>
      </c>
      <c r="B303" s="13" t="s">
        <v>1251</v>
      </c>
      <c r="C303" s="13" t="s">
        <v>1189</v>
      </c>
      <c r="D303" s="13">
        <v>1595.492</v>
      </c>
      <c r="G303" s="13">
        <v>1618.4743355650232</v>
      </c>
      <c r="H303" s="13">
        <v>1529.5429999999999</v>
      </c>
      <c r="I303" s="13">
        <v>0</v>
      </c>
      <c r="J303" s="13">
        <v>0</v>
      </c>
      <c r="K303" s="13">
        <v>20.23092919456279</v>
      </c>
      <c r="L303" s="13">
        <v>1549.7739291945627</v>
      </c>
      <c r="M303" s="13">
        <v>68.700406370460541</v>
      </c>
      <c r="N303" s="13">
        <v>39.085206604218605</v>
      </c>
      <c r="O303" s="13">
        <v>29.615199766241936</v>
      </c>
      <c r="P303" s="13">
        <v>88.931335565023332</v>
      </c>
      <c r="Q303" s="13">
        <v>251</v>
      </c>
      <c r="R303" s="13">
        <v>10870</v>
      </c>
      <c r="S303" s="13">
        <v>65</v>
      </c>
      <c r="T303" s="18">
        <v>3946242.05</v>
      </c>
      <c r="U303" s="18">
        <v>3.04</v>
      </c>
      <c r="V303" s="18">
        <v>491.35</v>
      </c>
      <c r="W303" s="13">
        <v>70.900027249999994</v>
      </c>
      <c r="X303" s="13">
        <f>IFERROR(((W303*1000000)/Table2[[#This Row],[Number of Service Connections]])/365,"")</f>
        <v>17.869977000919963</v>
      </c>
      <c r="Y303" s="18">
        <v>118819.03</v>
      </c>
      <c r="Z303" s="18">
        <v>90030.21</v>
      </c>
      <c r="AA303" s="13" t="s">
        <v>32</v>
      </c>
      <c r="AB303" s="16">
        <v>5.4947634084031763E-2</v>
      </c>
      <c r="AC303" s="16">
        <v>6.8508534624142206E-2</v>
      </c>
      <c r="AD303" s="18">
        <v>208849.24</v>
      </c>
      <c r="AE303" s="20">
        <f t="shared" si="4"/>
        <v>17.315574188217045</v>
      </c>
      <c r="AF303" s="13">
        <v>9.8512196706326574</v>
      </c>
      <c r="AG303" s="13">
        <f>(Table2[[#This Row],[Real Losses (million gallons/ year)]]*1000000)/Table2[[#This Row],[Number of Service Connections]]/365</f>
        <v>7.4643545175843879</v>
      </c>
      <c r="AH303" s="13">
        <f>(Table2[[#This Row],[Real Losses (million gallons/ year)]]*1000000)/Table2[[#This Row],[Length of Mains (miles)]]/365</f>
        <v>323.25710600056692</v>
      </c>
      <c r="AI303" s="18">
        <v>19.213361545538177</v>
      </c>
      <c r="AJ303" s="18">
        <v>10.930913523459061</v>
      </c>
      <c r="AK303" s="18">
        <v>8.2824480220791177</v>
      </c>
      <c r="AL303" s="13">
        <v>77.544444444444423</v>
      </c>
      <c r="AM303" s="13">
        <v>29.615199766241936</v>
      </c>
      <c r="AN303" s="13">
        <v>0.41770364434157448</v>
      </c>
      <c r="AO303" s="14" t="s">
        <v>23</v>
      </c>
      <c r="AP303" s="14" t="s">
        <v>25</v>
      </c>
      <c r="AQ303" s="14" t="s">
        <v>33</v>
      </c>
    </row>
    <row r="304" spans="1:43" ht="22.5" x14ac:dyDescent="0.2">
      <c r="A304" s="13" t="s">
        <v>463</v>
      </c>
      <c r="B304" s="13" t="s">
        <v>162</v>
      </c>
      <c r="C304" s="13" t="s">
        <v>1072</v>
      </c>
      <c r="D304" s="13">
        <v>0</v>
      </c>
      <c r="E304" s="13">
        <v>10.816238</v>
      </c>
      <c r="F304" s="13">
        <v>0</v>
      </c>
      <c r="G304" s="13">
        <v>10.816238</v>
      </c>
      <c r="H304" s="13">
        <v>8.673</v>
      </c>
      <c r="I304" s="13">
        <v>0</v>
      </c>
      <c r="J304" s="13">
        <v>0</v>
      </c>
      <c r="K304" s="13">
        <v>0.135202975</v>
      </c>
      <c r="L304" s="13">
        <v>8.8082029750000004</v>
      </c>
      <c r="M304" s="13">
        <v>2.0080350249999999</v>
      </c>
      <c r="N304" s="13">
        <v>0.5051967792105273</v>
      </c>
      <c r="O304" s="13">
        <v>1.5028382457894724</v>
      </c>
      <c r="P304" s="13">
        <v>2.1432379999999998</v>
      </c>
      <c r="Q304" s="13">
        <v>2.75</v>
      </c>
      <c r="R304" s="13">
        <v>229</v>
      </c>
      <c r="S304" s="13">
        <v>50.5</v>
      </c>
      <c r="T304" s="18">
        <v>65980</v>
      </c>
      <c r="U304" s="18">
        <v>7.91</v>
      </c>
      <c r="V304" s="18">
        <v>6122.22</v>
      </c>
      <c r="W304" s="13" t="s">
        <v>28</v>
      </c>
      <c r="X304" s="13" t="str">
        <f>IFERROR(((W304*1000000)/Table2[[#This Row],[Number of Service Connections]])/365,"")</f>
        <v/>
      </c>
      <c r="Y304" s="18">
        <v>3996.11</v>
      </c>
      <c r="Z304" s="18">
        <v>9200.7099999999991</v>
      </c>
      <c r="AA304" s="13" t="s">
        <v>22</v>
      </c>
      <c r="AB304" s="16">
        <v>0.19815004070731429</v>
      </c>
      <c r="AC304" s="16">
        <v>0.21255767272350704</v>
      </c>
      <c r="AD304" s="18">
        <v>13196.82</v>
      </c>
      <c r="AE304" s="20">
        <f t="shared" si="4"/>
        <v>24.023868217981693</v>
      </c>
      <c r="AF304" s="13">
        <v>6.0441081439316546</v>
      </c>
      <c r="AG304" s="13">
        <f>(Table2[[#This Row],[Real Losses (million gallons/ year)]]*1000000)/Table2[[#This Row],[Number of Service Connections]]/365</f>
        <v>17.979760074050038</v>
      </c>
      <c r="AH304" s="13">
        <f>(Table2[[#This Row],[Real Losses (million gallons/ year)]]*1000000)/Table2[[#This Row],[Length of Mains (miles)]]/365</f>
        <v>1497.2236570754394</v>
      </c>
      <c r="AI304" s="18">
        <v>57.628034934497819</v>
      </c>
      <c r="AJ304" s="18">
        <v>17.450262008733624</v>
      </c>
      <c r="AK304" s="18">
        <v>40.177772925764195</v>
      </c>
      <c r="AL304" s="13">
        <v>49.85555555555554</v>
      </c>
      <c r="AM304" s="13">
        <v>1.5028382457894724</v>
      </c>
      <c r="AO304" s="14" t="s">
        <v>36</v>
      </c>
      <c r="AP304" s="14" t="s">
        <v>24</v>
      </c>
      <c r="AQ304" s="14" t="s">
        <v>37</v>
      </c>
    </row>
    <row r="305" spans="1:43" x14ac:dyDescent="0.2">
      <c r="A305" s="13" t="s">
        <v>464</v>
      </c>
      <c r="B305" s="13" t="s">
        <v>465</v>
      </c>
      <c r="C305" s="13" t="s">
        <v>1073</v>
      </c>
      <c r="D305" s="13">
        <v>383.93799999999999</v>
      </c>
      <c r="G305" s="13">
        <v>377.14931237721021</v>
      </c>
      <c r="H305" s="13">
        <v>279.09500000000003</v>
      </c>
      <c r="K305" s="13">
        <v>17.460999999999999</v>
      </c>
      <c r="L305" s="13">
        <v>296.55600000000004</v>
      </c>
      <c r="M305" s="13">
        <v>80.593312377210168</v>
      </c>
      <c r="N305" s="13">
        <v>8.7968928322250886</v>
      </c>
      <c r="O305" s="13">
        <v>71.796419544985085</v>
      </c>
      <c r="P305" s="13">
        <v>98.054312377210167</v>
      </c>
      <c r="Q305" s="13">
        <v>56</v>
      </c>
      <c r="R305" s="13">
        <v>2700</v>
      </c>
      <c r="S305" s="13">
        <v>59</v>
      </c>
      <c r="T305" s="18">
        <v>1119462</v>
      </c>
      <c r="U305" s="18">
        <v>3.93</v>
      </c>
      <c r="V305" s="18">
        <v>134.79</v>
      </c>
      <c r="W305" s="13">
        <v>15.2459186</v>
      </c>
      <c r="X305" s="13">
        <f>IFERROR(((W305*1000000)/Table2[[#This Row],[Number of Service Connections]])/365,"")</f>
        <v>15.470237037037037</v>
      </c>
      <c r="Y305" s="18">
        <v>34571.79</v>
      </c>
      <c r="Z305" s="18">
        <v>9677.44</v>
      </c>
      <c r="AA305" s="13" t="s">
        <v>22</v>
      </c>
      <c r="AB305" s="16">
        <v>0.25998804494475664</v>
      </c>
      <c r="AC305" s="16">
        <v>4.1629636746145143E-2</v>
      </c>
      <c r="AD305" s="18">
        <v>44249.23</v>
      </c>
      <c r="AE305" s="20">
        <f t="shared" si="4"/>
        <v>81.77910946444463</v>
      </c>
      <c r="AF305" s="13">
        <v>8.9263245380264724</v>
      </c>
      <c r="AG305" s="13">
        <f>(Table2[[#This Row],[Real Losses (million gallons/ year)]]*1000000)/Table2[[#This Row],[Number of Service Connections]]/365</f>
        <v>72.852784926418153</v>
      </c>
      <c r="AH305" s="13">
        <f>(Table2[[#This Row],[Real Losses (million gallons/ year)]]*1000000)/Table2[[#This Row],[Length of Mains (miles)]]/365</f>
        <v>3512.5449875237323</v>
      </c>
      <c r="AI305" s="18">
        <v>16.388603703703705</v>
      </c>
      <c r="AJ305" s="18">
        <v>12.804366666666667</v>
      </c>
      <c r="AK305" s="18">
        <v>3.5842370370370369</v>
      </c>
      <c r="AL305" s="13">
        <v>62.154005675616659</v>
      </c>
      <c r="AM305" s="13">
        <v>71.796419544985085</v>
      </c>
      <c r="AN305" s="13">
        <v>4.7092222796588388</v>
      </c>
      <c r="AO305" s="14" t="s">
        <v>23</v>
      </c>
      <c r="AP305" s="14" t="s">
        <v>24</v>
      </c>
      <c r="AQ305" s="14" t="s">
        <v>33</v>
      </c>
    </row>
    <row r="306" spans="1:43" x14ac:dyDescent="0.2">
      <c r="A306" s="13" t="s">
        <v>649</v>
      </c>
      <c r="B306" s="13" t="s">
        <v>1249</v>
      </c>
      <c r="C306" s="13" t="s">
        <v>1191</v>
      </c>
      <c r="D306" s="13">
        <v>338.13499999999999</v>
      </c>
      <c r="E306" s="13">
        <v>0</v>
      </c>
      <c r="F306" s="13">
        <v>97.071299999999994</v>
      </c>
      <c r="G306" s="13">
        <v>238.67693069306929</v>
      </c>
      <c r="H306" s="13">
        <v>235.59299999999999</v>
      </c>
      <c r="I306" s="13">
        <v>0</v>
      </c>
      <c r="J306" s="13">
        <v>0</v>
      </c>
      <c r="K306" s="13">
        <v>0.2</v>
      </c>
      <c r="L306" s="13">
        <v>235.79299999999998</v>
      </c>
      <c r="M306" s="13">
        <v>2.8839306930693169</v>
      </c>
      <c r="N306" s="13">
        <v>1.1856748267326731</v>
      </c>
      <c r="O306" s="13">
        <v>1.6982558663366438</v>
      </c>
      <c r="P306" s="13">
        <v>3.0839306930693171</v>
      </c>
      <c r="Q306" s="13">
        <v>34.31</v>
      </c>
      <c r="R306" s="13">
        <v>1714</v>
      </c>
      <c r="S306" s="13">
        <v>75</v>
      </c>
      <c r="T306" s="18">
        <v>908064</v>
      </c>
      <c r="U306" s="18">
        <v>5.41</v>
      </c>
      <c r="V306" s="18">
        <v>888.88</v>
      </c>
      <c r="W306" s="13" t="s">
        <v>28</v>
      </c>
      <c r="X306" s="13" t="str">
        <f>IFERROR(((W306*1000000)/Table2[[#This Row],[Number of Service Connections]])/365,"")</f>
        <v/>
      </c>
      <c r="Y306" s="18">
        <v>6414.5</v>
      </c>
      <c r="Z306" s="18">
        <v>1509.55</v>
      </c>
      <c r="AA306" s="13" t="s">
        <v>22</v>
      </c>
      <c r="AB306" s="16">
        <v>1.2920941643225464E-2</v>
      </c>
      <c r="AC306" s="16">
        <v>8.9220831208957491E-3</v>
      </c>
      <c r="AD306" s="18">
        <v>7924.05</v>
      </c>
      <c r="AE306" s="20">
        <f t="shared" si="4"/>
        <v>4.609789953915886</v>
      </c>
      <c r="AF306" s="13">
        <v>1.8952299783134432</v>
      </c>
      <c r="AG306" s="13">
        <f>(Table2[[#This Row],[Real Losses (million gallons/ year)]]*1000000)/Table2[[#This Row],[Number of Service Connections]]/365</f>
        <v>2.7145599756024423</v>
      </c>
      <c r="AH306" s="13">
        <f>(Table2[[#This Row],[Real Losses (million gallons/ year)]]*1000000)/Table2[[#This Row],[Length of Mains (miles)]]/365</f>
        <v>135.60932084472708</v>
      </c>
      <c r="AI306" s="18">
        <v>4.6231330221703617</v>
      </c>
      <c r="AJ306" s="18">
        <v>3.7424154025670946</v>
      </c>
      <c r="AK306" s="18">
        <v>0.88071761960326722</v>
      </c>
      <c r="AL306" s="13">
        <v>43.866666666666667</v>
      </c>
      <c r="AM306" s="13">
        <v>1.6982558663366438</v>
      </c>
      <c r="AO306" s="14" t="s">
        <v>23</v>
      </c>
      <c r="AP306" s="14" t="s">
        <v>24</v>
      </c>
      <c r="AQ306" s="14" t="s">
        <v>66</v>
      </c>
    </row>
    <row r="307" spans="1:43" x14ac:dyDescent="0.2">
      <c r="A307" s="13" t="s">
        <v>466</v>
      </c>
      <c r="B307" s="13" t="s">
        <v>1262</v>
      </c>
      <c r="C307" s="13" t="s">
        <v>1074</v>
      </c>
      <c r="D307" s="13">
        <v>401.2</v>
      </c>
      <c r="E307" s="13">
        <v>0</v>
      </c>
      <c r="F307" s="13">
        <v>0</v>
      </c>
      <c r="G307" s="13">
        <v>401.2</v>
      </c>
      <c r="H307" s="13">
        <v>248.99700000000001</v>
      </c>
      <c r="I307" s="13">
        <v>0</v>
      </c>
      <c r="J307" s="13">
        <v>0</v>
      </c>
      <c r="K307" s="13">
        <v>5.0150000000000006</v>
      </c>
      <c r="L307" s="13">
        <v>254.012</v>
      </c>
      <c r="M307" s="13">
        <v>147.18799999999999</v>
      </c>
      <c r="N307" s="13">
        <v>5.4173249873096481</v>
      </c>
      <c r="O307" s="13">
        <v>141.77067501269033</v>
      </c>
      <c r="P307" s="13">
        <v>152.20299999999997</v>
      </c>
      <c r="Q307" s="13">
        <v>86</v>
      </c>
      <c r="R307" s="13">
        <v>4188</v>
      </c>
      <c r="S307" s="13">
        <v>83</v>
      </c>
      <c r="T307" s="18">
        <v>2880035.03</v>
      </c>
      <c r="U307" s="18">
        <v>8.3800000000000008</v>
      </c>
      <c r="V307" s="18">
        <v>277.32</v>
      </c>
      <c r="W307" s="13">
        <v>33.126370700000003</v>
      </c>
      <c r="X307" s="13">
        <f>IFERROR(((W307*1000000)/Table2[[#This Row],[Number of Service Connections]])/365,"")</f>
        <v>21.670768863419294</v>
      </c>
      <c r="Y307" s="18">
        <v>45397.18</v>
      </c>
      <c r="Z307" s="18">
        <v>39315.839999999997</v>
      </c>
      <c r="AA307" s="13" t="s">
        <v>22</v>
      </c>
      <c r="AB307" s="16">
        <v>0.37936939182452639</v>
      </c>
      <c r="AC307" s="16">
        <v>2.9896784549934496E-2</v>
      </c>
      <c r="AD307" s="18">
        <v>84713.01999999999</v>
      </c>
      <c r="AE307" s="20">
        <f t="shared" si="4"/>
        <v>96.288155329643715</v>
      </c>
      <c r="AF307" s="13">
        <v>3.5439317733051037</v>
      </c>
      <c r="AG307" s="13">
        <f>(Table2[[#This Row],[Real Losses (million gallons/ year)]]*1000000)/Table2[[#This Row],[Number of Service Connections]]/365</f>
        <v>92.744223556338611</v>
      </c>
      <c r="AH307" s="13">
        <f>(Table2[[#This Row],[Real Losses (million gallons/ year)]]*1000000)/Table2[[#This Row],[Length of Mains (miles)]]/365</f>
        <v>4516.4280029528618</v>
      </c>
      <c r="AI307" s="18">
        <v>20.227559694364853</v>
      </c>
      <c r="AJ307" s="18">
        <v>10.839823304680039</v>
      </c>
      <c r="AK307" s="18">
        <v>9.3877363896848145</v>
      </c>
      <c r="AL307" s="13">
        <v>33.17777777777777</v>
      </c>
      <c r="AM307" s="13">
        <v>141.77067501269033</v>
      </c>
      <c r="AN307" s="13">
        <v>4.2796923422912228</v>
      </c>
      <c r="AO307" s="14" t="s">
        <v>23</v>
      </c>
      <c r="AP307" s="14" t="s">
        <v>25</v>
      </c>
      <c r="AQ307" s="14" t="s">
        <v>24</v>
      </c>
    </row>
    <row r="308" spans="1:43" ht="22.5" x14ac:dyDescent="0.2">
      <c r="A308" s="13" t="s">
        <v>763</v>
      </c>
      <c r="B308" s="13" t="s">
        <v>314</v>
      </c>
      <c r="C308" s="13" t="s">
        <v>1075</v>
      </c>
      <c r="D308" s="13">
        <v>787.625</v>
      </c>
      <c r="G308" s="13">
        <v>772.18137254901956</v>
      </c>
      <c r="H308" s="13">
        <v>1.1619999999999999</v>
      </c>
      <c r="J308" s="13">
        <v>716.35199999999998</v>
      </c>
      <c r="K308" s="13">
        <v>9.6522671568627452</v>
      </c>
      <c r="L308" s="13">
        <v>727.16626715686277</v>
      </c>
      <c r="M308" s="13">
        <v>45.015105392156784</v>
      </c>
      <c r="N308" s="13">
        <v>39.697253168214736</v>
      </c>
      <c r="O308" s="13">
        <v>5.3178522239420474</v>
      </c>
      <c r="P308" s="13">
        <v>771.01937254901952</v>
      </c>
      <c r="Q308" s="13">
        <v>37.64</v>
      </c>
      <c r="R308" s="13">
        <v>414</v>
      </c>
      <c r="S308" s="13">
        <v>80</v>
      </c>
      <c r="T308" s="18">
        <v>2843395</v>
      </c>
      <c r="U308" s="18">
        <v>3.5</v>
      </c>
      <c r="V308" s="18">
        <v>139.33000000000001</v>
      </c>
      <c r="W308" s="13" t="s">
        <v>28</v>
      </c>
      <c r="X308" s="13" t="str">
        <f>IFERROR(((W308*1000000)/Table2[[#This Row],[Number of Service Connections]])/365,"")</f>
        <v/>
      </c>
      <c r="Y308" s="18">
        <v>138940.39000000001</v>
      </c>
      <c r="Z308" s="18">
        <v>740.94</v>
      </c>
      <c r="AA308" s="13" t="s">
        <v>22</v>
      </c>
      <c r="AB308" s="16">
        <v>0.9984951721948897</v>
      </c>
      <c r="AC308" s="16">
        <v>8.4699979068008177E-2</v>
      </c>
      <c r="AD308" s="18">
        <v>139681.33000000002</v>
      </c>
      <c r="AE308" s="20">
        <f t="shared" si="4"/>
        <v>297.89627021478907</v>
      </c>
      <c r="AF308" s="13">
        <v>262.70434232158516</v>
      </c>
      <c r="AG308" s="13">
        <f>(Table2[[#This Row],[Real Losses (million gallons/ year)]]*1000000)/Table2[[#This Row],[Number of Service Connections]]/365</f>
        <v>35.191927893203939</v>
      </c>
      <c r="AH308" s="13">
        <f>(Table2[[#This Row],[Real Losses (million gallons/ year)]]*1000000)/Table2[[#This Row],[Length of Mains (miles)]]/365</f>
        <v>387.07380838965008</v>
      </c>
      <c r="AI308" s="18">
        <v>337.39451690821255</v>
      </c>
      <c r="AJ308" s="18">
        <v>335.60480676328501</v>
      </c>
      <c r="AK308" s="18">
        <v>1.7897101449275363</v>
      </c>
      <c r="AL308" s="13">
        <v>52.049019607843128</v>
      </c>
      <c r="AM308" s="13">
        <v>5.3178522239420474</v>
      </c>
      <c r="AO308" s="14" t="s">
        <v>23</v>
      </c>
      <c r="AP308" s="14" t="s">
        <v>40</v>
      </c>
      <c r="AQ308" s="14" t="s">
        <v>55</v>
      </c>
    </row>
    <row r="309" spans="1:43" x14ac:dyDescent="0.2">
      <c r="A309" s="13" t="s">
        <v>467</v>
      </c>
      <c r="B309" s="13" t="s">
        <v>468</v>
      </c>
      <c r="C309" s="13" t="s">
        <v>1076</v>
      </c>
      <c r="D309" s="13">
        <v>542.80100000000004</v>
      </c>
      <c r="E309" s="13">
        <v>188.845</v>
      </c>
      <c r="F309" s="13">
        <v>207.01300000000001</v>
      </c>
      <c r="G309" s="13">
        <v>524.63300000000004</v>
      </c>
      <c r="H309" s="13">
        <v>357.84</v>
      </c>
      <c r="I309" s="13">
        <v>0</v>
      </c>
      <c r="J309" s="13">
        <v>0</v>
      </c>
      <c r="K309" s="13">
        <v>6.5579125000000005</v>
      </c>
      <c r="L309" s="13">
        <v>364.39791249999996</v>
      </c>
      <c r="M309" s="13">
        <v>160.23508750000008</v>
      </c>
      <c r="N309" s="13">
        <v>9.509039642857136</v>
      </c>
      <c r="O309" s="13">
        <v>150.72604785714293</v>
      </c>
      <c r="P309" s="13">
        <v>166.79300000000006</v>
      </c>
      <c r="Q309" s="13">
        <v>321.5</v>
      </c>
      <c r="R309" s="13">
        <v>6197</v>
      </c>
      <c r="S309" s="13">
        <v>88</v>
      </c>
      <c r="T309" s="18">
        <v>3650137</v>
      </c>
      <c r="U309" s="18">
        <v>7.12</v>
      </c>
      <c r="V309" s="18">
        <v>1230.02</v>
      </c>
      <c r="W309" s="13">
        <v>85.723943800000001</v>
      </c>
      <c r="X309" s="13">
        <f>IFERROR(((W309*1000000)/Table2[[#This Row],[Number of Service Connections]])/365,"")</f>
        <v>37.899002743262869</v>
      </c>
      <c r="Y309" s="18">
        <v>67704.36</v>
      </c>
      <c r="Z309" s="18">
        <v>185396.05</v>
      </c>
      <c r="AA309" s="13" t="s">
        <v>22</v>
      </c>
      <c r="AB309" s="16">
        <v>0.31792319583404027</v>
      </c>
      <c r="AC309" s="16">
        <v>7.1549856669937517E-2</v>
      </c>
      <c r="AD309" s="18">
        <v>253100.40999999997</v>
      </c>
      <c r="AE309" s="20">
        <f t="shared" si="4"/>
        <v>70.840768069392865</v>
      </c>
      <c r="AF309" s="13">
        <v>4.2039960311583098</v>
      </c>
      <c r="AG309" s="13">
        <f>(Table2[[#This Row],[Real Losses (million gallons/ year)]]*1000000)/Table2[[#This Row],[Number of Service Connections]]/365</f>
        <v>66.636772038234554</v>
      </c>
      <c r="AH309" s="13">
        <f>(Table2[[#This Row],[Real Losses (million gallons/ year)]]*1000000)/Table2[[#This Row],[Length of Mains (miles)]]/365</f>
        <v>1284.4419170169192</v>
      </c>
      <c r="AI309" s="18">
        <v>40.842409230272715</v>
      </c>
      <c r="AJ309" s="18">
        <v>10.925344521542682</v>
      </c>
      <c r="AK309" s="18">
        <v>29.917064708730031</v>
      </c>
      <c r="AL309" s="13">
        <v>59.755555555555553</v>
      </c>
      <c r="AM309" s="13">
        <v>150.72604785714293</v>
      </c>
      <c r="AN309" s="13">
        <v>1.7582724402973973</v>
      </c>
      <c r="AO309" s="14" t="s">
        <v>23</v>
      </c>
      <c r="AP309" s="14" t="s">
        <v>66</v>
      </c>
      <c r="AQ309" s="14" t="s">
        <v>36</v>
      </c>
    </row>
    <row r="310" spans="1:43" x14ac:dyDescent="0.2">
      <c r="A310" s="13" t="s">
        <v>469</v>
      </c>
      <c r="B310" s="13" t="s">
        <v>470</v>
      </c>
      <c r="C310" s="13" t="s">
        <v>1077</v>
      </c>
      <c r="D310" s="13">
        <v>26.3</v>
      </c>
      <c r="E310" s="13">
        <v>0</v>
      </c>
      <c r="F310" s="13">
        <v>0</v>
      </c>
      <c r="G310" s="13">
        <v>26.3</v>
      </c>
      <c r="H310" s="13">
        <v>22.042999999999999</v>
      </c>
      <c r="I310" s="13">
        <v>0</v>
      </c>
      <c r="J310" s="13">
        <v>0.9</v>
      </c>
      <c r="K310" s="13">
        <v>0.32875000000000004</v>
      </c>
      <c r="L310" s="13">
        <v>23.271749999999997</v>
      </c>
      <c r="M310" s="13">
        <v>3.0282500000000034</v>
      </c>
      <c r="N310" s="13">
        <v>1.3283838157894761</v>
      </c>
      <c r="O310" s="13">
        <v>1.6998661842105274</v>
      </c>
      <c r="P310" s="13">
        <v>4.2570000000000032</v>
      </c>
      <c r="Q310" s="13">
        <v>12.7</v>
      </c>
      <c r="R310" s="13">
        <v>597</v>
      </c>
      <c r="S310" s="13">
        <v>62.7</v>
      </c>
      <c r="T310" s="18">
        <v>321319</v>
      </c>
      <c r="U310" s="18">
        <v>9.1199999999999992</v>
      </c>
      <c r="V310" s="18">
        <v>735.59</v>
      </c>
      <c r="W310" s="13" t="s">
        <v>28</v>
      </c>
      <c r="X310" s="13" t="str">
        <f>IFERROR(((W310*1000000)/Table2[[#This Row],[Number of Service Connections]])/365,"")</f>
        <v/>
      </c>
      <c r="Y310" s="18">
        <v>12114.86</v>
      </c>
      <c r="Z310" s="18">
        <v>1250.4000000000001</v>
      </c>
      <c r="AA310" s="13" t="s">
        <v>22</v>
      </c>
      <c r="AB310" s="16">
        <v>0.16186311787072255</v>
      </c>
      <c r="AC310" s="16">
        <v>4.4407959625616424E-2</v>
      </c>
      <c r="AD310" s="18">
        <v>13365.26</v>
      </c>
      <c r="AE310" s="20">
        <f t="shared" si="4"/>
        <v>13.897111126408312</v>
      </c>
      <c r="AF310" s="13">
        <v>6.0961603257817671</v>
      </c>
      <c r="AG310" s="13">
        <f>(Table2[[#This Row],[Real Losses (million gallons/ year)]]*1000000)/Table2[[#This Row],[Number of Service Connections]]/365</f>
        <v>7.8009508006265458</v>
      </c>
      <c r="AH310" s="13">
        <f>(Table2[[#This Row],[Real Losses (million gallons/ year)]]*1000000)/Table2[[#This Row],[Length of Mains (miles)]]/365</f>
        <v>366.70611243890141</v>
      </c>
      <c r="AI310" s="18">
        <v>22.387370184254607</v>
      </c>
      <c r="AJ310" s="18">
        <v>20.292897822445561</v>
      </c>
      <c r="AK310" s="18">
        <v>2.0944723618090451</v>
      </c>
      <c r="AL310" s="13">
        <v>53.196078431372548</v>
      </c>
      <c r="AM310" s="13">
        <v>1.6998661842105274</v>
      </c>
      <c r="AO310" s="14" t="s">
        <v>23</v>
      </c>
      <c r="AP310" s="14" t="s">
        <v>24</v>
      </c>
      <c r="AQ310" s="14" t="s">
        <v>25</v>
      </c>
    </row>
    <row r="311" spans="1:43" ht="22.5" x14ac:dyDescent="0.2">
      <c r="A311" s="13" t="s">
        <v>471</v>
      </c>
      <c r="B311" s="13" t="s">
        <v>472</v>
      </c>
      <c r="C311" s="13" t="s">
        <v>1078</v>
      </c>
      <c r="D311" s="13">
        <v>173.61600000000001</v>
      </c>
      <c r="E311" s="13">
        <v>0</v>
      </c>
      <c r="F311" s="13">
        <v>0</v>
      </c>
      <c r="G311" s="13">
        <v>171.89702970297031</v>
      </c>
      <c r="H311" s="13">
        <v>144.803</v>
      </c>
      <c r="I311" s="13">
        <v>0.752</v>
      </c>
      <c r="J311" s="13">
        <v>0</v>
      </c>
      <c r="K311" s="13">
        <v>2.1487128712871288</v>
      </c>
      <c r="L311" s="13">
        <v>147.70371287128714</v>
      </c>
      <c r="M311" s="13">
        <v>24.193316831683177</v>
      </c>
      <c r="N311" s="13">
        <v>3.7469133395635374</v>
      </c>
      <c r="O311" s="13">
        <v>20.446403492119639</v>
      </c>
      <c r="P311" s="13">
        <v>26.342029702970304</v>
      </c>
      <c r="Q311" s="13">
        <v>125</v>
      </c>
      <c r="R311" s="13">
        <v>1020</v>
      </c>
      <c r="S311" s="13">
        <v>80</v>
      </c>
      <c r="T311" s="18">
        <v>395619</v>
      </c>
      <c r="U311" s="18">
        <v>11.32</v>
      </c>
      <c r="V311" s="18">
        <v>302.05</v>
      </c>
      <c r="W311" s="13">
        <v>24.214099999999998</v>
      </c>
      <c r="X311" s="13">
        <f>IFERROR(((W311*1000000)/Table2[[#This Row],[Number of Service Connections]])/365,"")</f>
        <v>65.039215686274503</v>
      </c>
      <c r="Y311" s="18">
        <v>42415.06</v>
      </c>
      <c r="Z311" s="18">
        <v>6175.84</v>
      </c>
      <c r="AA311" s="13" t="s">
        <v>22</v>
      </c>
      <c r="AB311" s="16">
        <v>0.15324307667496087</v>
      </c>
      <c r="AC311" s="16">
        <v>0.12446296538191104</v>
      </c>
      <c r="AD311" s="18">
        <v>48590.899999999994</v>
      </c>
      <c r="AE311" s="20">
        <f t="shared" si="4"/>
        <v>64.983391973363354</v>
      </c>
      <c r="AF311" s="13">
        <v>10.064231371376678</v>
      </c>
      <c r="AG311" s="13">
        <f>(Table2[[#This Row],[Real Losses (million gallons/ year)]]*1000000)/Table2[[#This Row],[Number of Service Connections]]/365</f>
        <v>54.919160601986675</v>
      </c>
      <c r="AH311" s="13">
        <f>(Table2[[#This Row],[Real Losses (million gallons/ year)]]*1000000)/Table2[[#This Row],[Length of Mains (miles)]]/365</f>
        <v>448.14035051221128</v>
      </c>
      <c r="AI311" s="18">
        <v>47.638137254901963</v>
      </c>
      <c r="AJ311" s="18">
        <v>41.583392156862743</v>
      </c>
      <c r="AK311" s="18">
        <v>6.0547450980392155</v>
      </c>
      <c r="AL311" s="13">
        <v>69.14249660260144</v>
      </c>
      <c r="AM311" s="13">
        <v>20.446403492119639</v>
      </c>
      <c r="AN311" s="13">
        <v>0.8444007207420321</v>
      </c>
      <c r="AO311" s="14" t="s">
        <v>23</v>
      </c>
      <c r="AP311" s="14" t="s">
        <v>25</v>
      </c>
      <c r="AQ311" s="14" t="s">
        <v>40</v>
      </c>
    </row>
    <row r="312" spans="1:43" ht="22.5" x14ac:dyDescent="0.2">
      <c r="A312" s="13" t="s">
        <v>1371</v>
      </c>
      <c r="B312" s="13" t="s">
        <v>473</v>
      </c>
      <c r="C312" s="13" t="s">
        <v>1079</v>
      </c>
      <c r="D312" s="13">
        <v>128011</v>
      </c>
      <c r="G312" s="13">
        <v>126430.61728395062</v>
      </c>
      <c r="H312" s="13">
        <v>106170.98</v>
      </c>
      <c r="I312" s="13">
        <v>0.51400000000000001</v>
      </c>
      <c r="J312" s="13">
        <v>1820</v>
      </c>
      <c r="K312" s="13">
        <v>1580.3827160493829</v>
      </c>
      <c r="L312" s="13">
        <v>109571.87671604937</v>
      </c>
      <c r="M312" s="13">
        <v>16858.740567901245</v>
      </c>
      <c r="N312" s="13">
        <v>6265.2397826835695</v>
      </c>
      <c r="O312" s="13">
        <v>10593.500785217675</v>
      </c>
      <c r="P312" s="13">
        <v>20259.123283950627</v>
      </c>
      <c r="Q312" s="13">
        <v>9.8000000000000007</v>
      </c>
      <c r="R312" s="13">
        <v>695</v>
      </c>
      <c r="S312" s="13">
        <v>50</v>
      </c>
      <c r="T312" s="18">
        <v>1119505</v>
      </c>
      <c r="U312" s="18">
        <v>11.82</v>
      </c>
      <c r="W312" s="13" t="s">
        <v>28</v>
      </c>
      <c r="X312" s="13" t="str">
        <f>IFERROR(((W312*1000000)/Table2[[#This Row],[Number of Service Connections]])/365,"")</f>
        <v/>
      </c>
      <c r="Y312" s="18">
        <v>74038601.260000005</v>
      </c>
      <c r="AA312" s="13" t="s">
        <v>32</v>
      </c>
      <c r="AB312" s="16">
        <v>0.16023906011983352</v>
      </c>
      <c r="AC312" s="16">
        <v>213.85288731869954</v>
      </c>
      <c r="AD312" s="18">
        <v>74038601.260000005</v>
      </c>
      <c r="AE312" s="20">
        <f t="shared" si="4"/>
        <v>66458.029241751239</v>
      </c>
      <c r="AF312" s="13">
        <v>24697.900000723643</v>
      </c>
      <c r="AG312" s="13">
        <f>(Table2[[#This Row],[Real Losses (million gallons/ year)]]*1000000)/Table2[[#This Row],[Number of Service Connections]]/365</f>
        <v>41760.129241027593</v>
      </c>
      <c r="AH312" s="13">
        <f>(Table2[[#This Row],[Real Losses (million gallons/ year)]]*1000000)/Table2[[#This Row],[Length of Mains (miles)]]/365</f>
        <v>2961560.185970834</v>
      </c>
      <c r="AI312" s="18">
        <v>106530.36152517986</v>
      </c>
      <c r="AJ312" s="18">
        <v>106530.36152517986</v>
      </c>
      <c r="AK312" s="18">
        <v>0</v>
      </c>
      <c r="AL312" s="13">
        <v>70.063352826510737</v>
      </c>
      <c r="AM312" s="13">
        <v>10593.500785217675</v>
      </c>
      <c r="AO312" s="14" t="s">
        <v>23</v>
      </c>
      <c r="AP312" s="14" t="s">
        <v>25</v>
      </c>
      <c r="AQ312" s="14" t="s">
        <v>40</v>
      </c>
    </row>
    <row r="313" spans="1:43" x14ac:dyDescent="0.2">
      <c r="A313" s="13" t="s">
        <v>730</v>
      </c>
      <c r="B313" s="13" t="s">
        <v>474</v>
      </c>
      <c r="C313" s="13" t="s">
        <v>1080</v>
      </c>
      <c r="D313" s="13">
        <v>81.212000000000003</v>
      </c>
      <c r="E313" s="13">
        <v>0</v>
      </c>
      <c r="F313" s="13">
        <v>0</v>
      </c>
      <c r="G313" s="13">
        <v>81.212000000000003</v>
      </c>
      <c r="H313" s="13">
        <v>76.361000000000004</v>
      </c>
      <c r="I313" s="13">
        <v>1.4999999999999999E-2</v>
      </c>
      <c r="J313" s="13">
        <v>2.835</v>
      </c>
      <c r="K313" s="13">
        <v>1.01515</v>
      </c>
      <c r="L313" s="13">
        <v>80.226150000000004</v>
      </c>
      <c r="M313" s="13">
        <v>0.98584999999999923</v>
      </c>
      <c r="N313" s="13">
        <v>0.39393250000000002</v>
      </c>
      <c r="O313" s="13">
        <v>0.59191749999999921</v>
      </c>
      <c r="P313" s="13">
        <v>4.8359999999999994</v>
      </c>
      <c r="Q313" s="13">
        <v>116.4</v>
      </c>
      <c r="R313" s="13">
        <v>1660</v>
      </c>
      <c r="S313" s="13">
        <v>65</v>
      </c>
      <c r="T313" s="18">
        <v>500052</v>
      </c>
      <c r="U313" s="18">
        <v>7.52</v>
      </c>
      <c r="V313" s="18">
        <v>385.25</v>
      </c>
      <c r="W313" s="13">
        <v>20.847726900000001</v>
      </c>
      <c r="X313" s="13">
        <f>IFERROR(((W313*1000000)/Table2[[#This Row],[Number of Service Connections]])/365,"")</f>
        <v>34.40786746987952</v>
      </c>
      <c r="Y313" s="18">
        <v>2962.37</v>
      </c>
      <c r="Z313" s="18">
        <v>228.04</v>
      </c>
      <c r="AA313" s="13" t="s">
        <v>22</v>
      </c>
      <c r="AB313" s="16">
        <v>5.954785007141801E-2</v>
      </c>
      <c r="AC313" s="16">
        <v>9.3463857846283974E-3</v>
      </c>
      <c r="AD313" s="18">
        <v>3190.41</v>
      </c>
      <c r="AE313" s="20">
        <f t="shared" si="4"/>
        <v>1.6270836771744499</v>
      </c>
      <c r="AF313" s="13">
        <v>0.65016091764317541</v>
      </c>
      <c r="AG313" s="13">
        <f>(Table2[[#This Row],[Real Losses (million gallons/ year)]]*1000000)/Table2[[#This Row],[Number of Service Connections]]/365</f>
        <v>0.9769227595312745</v>
      </c>
      <c r="AH313" s="13">
        <f>(Table2[[#This Row],[Real Losses (million gallons/ year)]]*1000000)/Table2[[#This Row],[Length of Mains (miles)]]/365</f>
        <v>13.932059972696869</v>
      </c>
      <c r="AI313" s="18">
        <v>1.9219337349397589</v>
      </c>
      <c r="AJ313" s="18">
        <v>1.7845602409638555</v>
      </c>
      <c r="AK313" s="18">
        <v>0.13737349397590362</v>
      </c>
      <c r="AL313" s="13">
        <v>60.605263157894747</v>
      </c>
      <c r="AM313" s="13">
        <v>0.59191749999999921</v>
      </c>
      <c r="AN313" s="13">
        <v>2.8392423924164086E-2</v>
      </c>
      <c r="AO313" s="14" t="s">
        <v>23</v>
      </c>
      <c r="AP313" s="14" t="s">
        <v>24</v>
      </c>
      <c r="AQ313" s="14" t="s">
        <v>25</v>
      </c>
    </row>
    <row r="314" spans="1:43" ht="22.5" x14ac:dyDescent="0.2">
      <c r="A314" s="13" t="s">
        <v>1372</v>
      </c>
      <c r="B314" s="13" t="s">
        <v>475</v>
      </c>
      <c r="C314" s="13" t="s">
        <v>1081</v>
      </c>
      <c r="D314" s="13">
        <v>17.463999999999999</v>
      </c>
      <c r="E314" s="13">
        <v>0</v>
      </c>
      <c r="F314" s="13">
        <v>0</v>
      </c>
      <c r="G314" s="13">
        <v>17.463999999999999</v>
      </c>
      <c r="H314" s="13">
        <v>15.354872</v>
      </c>
      <c r="I314" s="13">
        <v>0</v>
      </c>
      <c r="J314" s="13">
        <v>0</v>
      </c>
      <c r="K314" s="13">
        <v>0.21829999999999999</v>
      </c>
      <c r="L314" s="13">
        <v>15.573172</v>
      </c>
      <c r="M314" s="13">
        <v>1.8908279999999991</v>
      </c>
      <c r="N314" s="13">
        <v>0.89019833789473779</v>
      </c>
      <c r="O314" s="13">
        <v>1.0006296621052613</v>
      </c>
      <c r="P314" s="13">
        <v>2.1091279999999992</v>
      </c>
      <c r="Q314" s="13">
        <v>4.8</v>
      </c>
      <c r="R314" s="13">
        <v>251</v>
      </c>
      <c r="S314" s="13">
        <v>51</v>
      </c>
      <c r="T314" s="18">
        <v>185397.46</v>
      </c>
      <c r="U314" s="18">
        <v>11.91</v>
      </c>
      <c r="V314" s="18">
        <v>803</v>
      </c>
      <c r="W314" s="13" t="s">
        <v>28</v>
      </c>
      <c r="X314" s="13" t="str">
        <f>IFERROR(((W314*1000000)/Table2[[#This Row],[Number of Service Connections]])/365,"")</f>
        <v/>
      </c>
      <c r="Y314" s="18">
        <v>10602.26</v>
      </c>
      <c r="Z314" s="18">
        <v>803.51</v>
      </c>
      <c r="AA314" s="13" t="s">
        <v>22</v>
      </c>
      <c r="AB314" s="16">
        <v>0.12077004122766831</v>
      </c>
      <c r="AC314" s="16">
        <v>6.2466134773350467E-2</v>
      </c>
      <c r="AD314" s="18">
        <v>11405.77</v>
      </c>
      <c r="AE314" s="20">
        <f t="shared" si="4"/>
        <v>20.638847350324717</v>
      </c>
      <c r="AF314" s="13">
        <v>9.7167312983107319</v>
      </c>
      <c r="AG314" s="13">
        <f>(Table2[[#This Row],[Real Losses (million gallons/ year)]]*1000000)/Table2[[#This Row],[Number of Service Connections]]/365</f>
        <v>10.922116052013985</v>
      </c>
      <c r="AH314" s="13">
        <f>(Table2[[#This Row],[Real Losses (million gallons/ year)]]*1000000)/Table2[[#This Row],[Length of Mains (miles)]]/365</f>
        <v>571.13565188656469</v>
      </c>
      <c r="AI314" s="18">
        <v>45.441314741035853</v>
      </c>
      <c r="AJ314" s="18">
        <v>42.240079681274899</v>
      </c>
      <c r="AK314" s="18">
        <v>3.2012350597609562</v>
      </c>
      <c r="AL314" s="13">
        <v>60.6111111111111</v>
      </c>
      <c r="AM314" s="13">
        <v>1.0006296621052613</v>
      </c>
      <c r="AO314" s="14" t="s">
        <v>23</v>
      </c>
      <c r="AP314" s="14" t="s">
        <v>24</v>
      </c>
      <c r="AQ314" s="14" t="s">
        <v>45</v>
      </c>
    </row>
    <row r="315" spans="1:43" x14ac:dyDescent="0.2">
      <c r="A315" s="13" t="s">
        <v>476</v>
      </c>
      <c r="B315" s="13" t="s">
        <v>57</v>
      </c>
      <c r="C315" s="13" t="s">
        <v>1082</v>
      </c>
      <c r="E315" s="13">
        <v>22.7</v>
      </c>
      <c r="G315" s="13">
        <v>22.814070351758794</v>
      </c>
      <c r="H315" s="13">
        <v>21.2</v>
      </c>
      <c r="K315" s="13">
        <v>0.28517587939698491</v>
      </c>
      <c r="L315" s="13">
        <v>21.485175879396984</v>
      </c>
      <c r="M315" s="13">
        <v>1.3288944723618101</v>
      </c>
      <c r="N315" s="13">
        <v>0.76570527897218177</v>
      </c>
      <c r="O315" s="13">
        <v>0.56318919338962836</v>
      </c>
      <c r="P315" s="13">
        <v>1.6140703517587951</v>
      </c>
      <c r="Q315" s="13">
        <v>10.1</v>
      </c>
      <c r="R315" s="13">
        <v>340</v>
      </c>
      <c r="S315" s="13">
        <v>60</v>
      </c>
      <c r="T315" s="18">
        <v>178781</v>
      </c>
      <c r="U315" s="18">
        <v>8.3800000000000008</v>
      </c>
      <c r="V315" s="18">
        <v>2550</v>
      </c>
      <c r="W315" s="13" t="s">
        <v>28</v>
      </c>
      <c r="X315" s="13" t="str">
        <f>IFERROR(((W315*1000000)/Table2[[#This Row],[Number of Service Connections]])/365,"")</f>
        <v/>
      </c>
      <c r="Y315" s="18">
        <v>6416.61</v>
      </c>
      <c r="Z315" s="18">
        <v>1436.13</v>
      </c>
      <c r="AA315" s="13" t="s">
        <v>22</v>
      </c>
      <c r="AB315" s="16">
        <v>7.0748898678414135E-2</v>
      </c>
      <c r="AC315" s="16">
        <v>4.7991347925074521E-2</v>
      </c>
      <c r="AD315" s="18">
        <v>7852.74</v>
      </c>
      <c r="AE315" s="20">
        <f t="shared" si="4"/>
        <v>10.70825521645294</v>
      </c>
      <c r="AF315" s="13">
        <v>6.1700667121046067</v>
      </c>
      <c r="AG315" s="13">
        <f>(Table2[[#This Row],[Real Losses (million gallons/ year)]]*1000000)/Table2[[#This Row],[Number of Service Connections]]/365</f>
        <v>4.5381885043483345</v>
      </c>
      <c r="AH315" s="13">
        <f>(Table2[[#This Row],[Real Losses (million gallons/ year)]]*1000000)/Table2[[#This Row],[Length of Mains (miles)]]/365</f>
        <v>152.77070212657762</v>
      </c>
      <c r="AI315" s="18">
        <v>23.096294117647059</v>
      </c>
      <c r="AJ315" s="18">
        <v>18.872382352941177</v>
      </c>
      <c r="AK315" s="18">
        <v>4.2239117647058819</v>
      </c>
      <c r="AL315" s="13">
        <v>75.758872305140954</v>
      </c>
      <c r="AM315" s="13">
        <v>0.56318919338962836</v>
      </c>
      <c r="AO315" s="14" t="s">
        <v>36</v>
      </c>
      <c r="AP315" s="14" t="s">
        <v>24</v>
      </c>
      <c r="AQ315" s="14" t="s">
        <v>25</v>
      </c>
    </row>
    <row r="316" spans="1:43" x14ac:dyDescent="0.2">
      <c r="A316" s="13" t="s">
        <v>477</v>
      </c>
      <c r="B316" s="13" t="s">
        <v>1310</v>
      </c>
      <c r="C316" s="13" t="s">
        <v>1083</v>
      </c>
      <c r="D316" s="13">
        <v>16.399999999999999</v>
      </c>
      <c r="E316" s="13">
        <v>0</v>
      </c>
      <c r="F316" s="13">
        <v>0</v>
      </c>
      <c r="G316" s="13">
        <v>16.565656565656564</v>
      </c>
      <c r="H316" s="13">
        <v>14.122999999999999</v>
      </c>
      <c r="K316" s="13">
        <v>0.47</v>
      </c>
      <c r="L316" s="13">
        <v>14.593</v>
      </c>
      <c r="M316" s="13">
        <v>1.972656565656564</v>
      </c>
      <c r="N316" s="13">
        <v>0.36494613121006036</v>
      </c>
      <c r="O316" s="13">
        <v>1.6077104344465036</v>
      </c>
      <c r="P316" s="13">
        <v>2.4426565656565637</v>
      </c>
      <c r="Q316" s="13">
        <v>7.89</v>
      </c>
      <c r="R316" s="13">
        <v>335</v>
      </c>
      <c r="S316" s="13">
        <v>56</v>
      </c>
      <c r="T316" s="18">
        <v>100472.07</v>
      </c>
      <c r="U316" s="18">
        <v>6.69</v>
      </c>
      <c r="V316" s="18">
        <v>573.65</v>
      </c>
      <c r="W316" s="13" t="s">
        <v>28</v>
      </c>
      <c r="X316" s="13" t="str">
        <f>IFERROR(((W316*1000000)/Table2[[#This Row],[Number of Service Connections]])/365,"")</f>
        <v/>
      </c>
      <c r="Y316" s="18">
        <v>2441.4899999999998</v>
      </c>
      <c r="Z316" s="18">
        <v>922.26</v>
      </c>
      <c r="AA316" s="13" t="s">
        <v>22</v>
      </c>
      <c r="AB316" s="16">
        <v>0.14745304878048771</v>
      </c>
      <c r="AC316" s="16">
        <v>3.6162967564175204E-2</v>
      </c>
      <c r="AD316" s="18">
        <v>3363.75</v>
      </c>
      <c r="AE316" s="20">
        <f t="shared" si="4"/>
        <v>16.132950853866809</v>
      </c>
      <c r="AF316" s="13">
        <v>2.9846340724601137</v>
      </c>
      <c r="AG316" s="13">
        <f>(Table2[[#This Row],[Real Losses (million gallons/ year)]]*1000000)/Table2[[#This Row],[Number of Service Connections]]/365</f>
        <v>13.148316781406695</v>
      </c>
      <c r="AH316" s="13">
        <f>(Table2[[#This Row],[Real Losses (million gallons/ year)]]*1000000)/Table2[[#This Row],[Length of Mains (miles)]]/365</f>
        <v>558.26186587721713</v>
      </c>
      <c r="AI316" s="18">
        <v>10.041044776119403</v>
      </c>
      <c r="AJ316" s="18">
        <v>7.2880298507462689</v>
      </c>
      <c r="AK316" s="18">
        <v>2.7530149253731344</v>
      </c>
      <c r="AL316" s="13">
        <v>55.273817381738176</v>
      </c>
      <c r="AM316" s="13">
        <v>1.6077104344465036</v>
      </c>
      <c r="AO316" s="14" t="s">
        <v>23</v>
      </c>
      <c r="AP316" s="14" t="s">
        <v>24</v>
      </c>
      <c r="AQ316" s="14" t="s">
        <v>25</v>
      </c>
    </row>
    <row r="317" spans="1:43" x14ac:dyDescent="0.2">
      <c r="A317" s="13" t="s">
        <v>479</v>
      </c>
      <c r="B317" s="13" t="s">
        <v>478</v>
      </c>
      <c r="C317" s="13" t="s">
        <v>1084</v>
      </c>
      <c r="D317" s="13">
        <v>102.4</v>
      </c>
      <c r="E317" s="13">
        <v>0</v>
      </c>
      <c r="F317" s="13">
        <v>0</v>
      </c>
      <c r="G317" s="13">
        <v>102.4</v>
      </c>
      <c r="H317" s="13">
        <v>82.66</v>
      </c>
      <c r="I317" s="13">
        <v>0</v>
      </c>
      <c r="J317" s="13">
        <v>9.125</v>
      </c>
      <c r="K317" s="13">
        <v>1.2800000000000002</v>
      </c>
      <c r="L317" s="13">
        <v>93.064999999999998</v>
      </c>
      <c r="M317" s="13">
        <v>9.335000000000008</v>
      </c>
      <c r="N317" s="13">
        <v>5.2934394736842201</v>
      </c>
      <c r="O317" s="13">
        <v>4.0415605263157879</v>
      </c>
      <c r="P317" s="13">
        <v>19.740000000000009</v>
      </c>
      <c r="Q317" s="13">
        <v>19.399999999999999</v>
      </c>
      <c r="R317" s="13">
        <v>1180</v>
      </c>
      <c r="S317" s="13">
        <v>57.6</v>
      </c>
      <c r="T317" s="18">
        <v>546144</v>
      </c>
      <c r="U317" s="18">
        <v>6.16</v>
      </c>
      <c r="V317" s="18">
        <v>203.51</v>
      </c>
      <c r="W317" s="13" t="s">
        <v>28</v>
      </c>
      <c r="X317" s="13" t="str">
        <f>IFERROR(((W317*1000000)/Table2[[#This Row],[Number of Service Connections]])/365,"")</f>
        <v/>
      </c>
      <c r="Y317" s="18">
        <v>32607.59</v>
      </c>
      <c r="Z317" s="18">
        <v>822.5</v>
      </c>
      <c r="AA317" s="13" t="s">
        <v>22</v>
      </c>
      <c r="AB317" s="16">
        <v>0.19277343750000009</v>
      </c>
      <c r="AC317" s="16">
        <v>6.5088340603586828E-2</v>
      </c>
      <c r="AD317" s="18">
        <v>33430.089999999997</v>
      </c>
      <c r="AE317" s="20">
        <f t="shared" si="4"/>
        <v>21.674019038774105</v>
      </c>
      <c r="AF317" s="13">
        <v>12.2903168648345</v>
      </c>
      <c r="AG317" s="13">
        <f>(Table2[[#This Row],[Real Losses (million gallons/ year)]]*1000000)/Table2[[#This Row],[Number of Service Connections]]/365</f>
        <v>9.3837021739396054</v>
      </c>
      <c r="AH317" s="13">
        <f>(Table2[[#This Row],[Real Losses (million gallons/ year)]]*1000000)/Table2[[#This Row],[Length of Mains (miles)]]/365</f>
        <v>570.76126624993481</v>
      </c>
      <c r="AI317" s="18">
        <v>28.33058474576271</v>
      </c>
      <c r="AJ317" s="18">
        <v>27.633550847457627</v>
      </c>
      <c r="AK317" s="18">
        <v>0.69703389830508478</v>
      </c>
      <c r="AL317" s="13">
        <v>50.13725490196078</v>
      </c>
      <c r="AM317" s="13">
        <v>4.0415605263157879</v>
      </c>
      <c r="AO317" s="14" t="s">
        <v>23</v>
      </c>
      <c r="AP317" s="14" t="s">
        <v>24</v>
      </c>
      <c r="AQ317" s="14" t="s">
        <v>55</v>
      </c>
    </row>
    <row r="318" spans="1:43" ht="22.5" x14ac:dyDescent="0.2">
      <c r="A318" s="13" t="s">
        <v>480</v>
      </c>
      <c r="B318" s="13" t="s">
        <v>481</v>
      </c>
      <c r="C318" s="13" t="s">
        <v>1085</v>
      </c>
      <c r="D318" s="13">
        <v>20.7</v>
      </c>
      <c r="E318" s="13">
        <v>0</v>
      </c>
      <c r="F318" s="13">
        <v>0</v>
      </c>
      <c r="G318" s="13">
        <v>20.444444444444443</v>
      </c>
      <c r="H318" s="13">
        <v>15.4</v>
      </c>
      <c r="I318" s="13">
        <v>0</v>
      </c>
      <c r="J318" s="13">
        <v>0</v>
      </c>
      <c r="K318" s="13">
        <v>0.25555555555555554</v>
      </c>
      <c r="L318" s="13">
        <v>15.655555555555555</v>
      </c>
      <c r="M318" s="13">
        <v>4.7888888888888879</v>
      </c>
      <c r="N318" s="13">
        <v>0.48448290598290633</v>
      </c>
      <c r="O318" s="13">
        <v>4.3044059829059815</v>
      </c>
      <c r="P318" s="13">
        <v>5.0444444444444434</v>
      </c>
      <c r="Q318" s="13">
        <v>5</v>
      </c>
      <c r="R318" s="13">
        <v>375</v>
      </c>
      <c r="S318" s="13">
        <v>50</v>
      </c>
      <c r="T318" s="18">
        <v>188761.54</v>
      </c>
      <c r="U318" s="18">
        <v>6.04</v>
      </c>
      <c r="V318" s="18">
        <v>5025.1899999999996</v>
      </c>
      <c r="W318" s="13" t="s">
        <v>28</v>
      </c>
      <c r="X318" s="13" t="str">
        <f>IFERROR(((W318*1000000)/Table2[[#This Row],[Number of Service Connections]])/365,"")</f>
        <v/>
      </c>
      <c r="Y318" s="18">
        <v>2926.28</v>
      </c>
      <c r="Z318" s="18">
        <v>21630.44</v>
      </c>
      <c r="AA318" s="13" t="s">
        <v>22</v>
      </c>
      <c r="AB318" s="16">
        <v>0.24673913043478257</v>
      </c>
      <c r="AC318" s="16">
        <v>0.13689720414333659</v>
      </c>
      <c r="AD318" s="18">
        <v>24556.719999999998</v>
      </c>
      <c r="AE318" s="20">
        <f t="shared" si="4"/>
        <v>34.987316083206487</v>
      </c>
      <c r="AF318" s="13">
        <v>3.5396011396011424</v>
      </c>
      <c r="AG318" s="13">
        <f>(Table2[[#This Row],[Real Losses (million gallons/ year)]]*1000000)/Table2[[#This Row],[Number of Service Connections]]/365</f>
        <v>31.447714943605344</v>
      </c>
      <c r="AH318" s="13">
        <f>(Table2[[#This Row],[Real Losses (million gallons/ year)]]*1000000)/Table2[[#This Row],[Length of Mains (miles)]]/365</f>
        <v>2358.5786207704009</v>
      </c>
      <c r="AI318" s="18">
        <v>65.484586666666672</v>
      </c>
      <c r="AJ318" s="18">
        <v>7.8034133333333333</v>
      </c>
      <c r="AK318" s="18">
        <v>57.681173333333334</v>
      </c>
      <c r="AL318" s="13">
        <v>48.73456790123457</v>
      </c>
      <c r="AM318" s="13">
        <v>4.3044059829059815</v>
      </c>
      <c r="AO318" s="14" t="s">
        <v>23</v>
      </c>
      <c r="AP318" s="14" t="s">
        <v>24</v>
      </c>
      <c r="AQ318" s="14" t="s">
        <v>37</v>
      </c>
    </row>
    <row r="319" spans="1:43" x14ac:dyDescent="0.2">
      <c r="A319" s="13" t="s">
        <v>482</v>
      </c>
      <c r="B319" s="13" t="s">
        <v>1311</v>
      </c>
      <c r="C319" s="13" t="s">
        <v>1086</v>
      </c>
      <c r="D319" s="13">
        <v>10.220000000000001</v>
      </c>
      <c r="E319" s="13">
        <v>0</v>
      </c>
      <c r="F319" s="13">
        <v>0</v>
      </c>
      <c r="G319" s="13">
        <v>10.220000000000001</v>
      </c>
      <c r="H319" s="13">
        <v>7.9550000000000001</v>
      </c>
      <c r="I319" s="13">
        <v>0</v>
      </c>
      <c r="J319" s="13">
        <v>0.54300000000000004</v>
      </c>
      <c r="K319" s="13">
        <v>0.12775</v>
      </c>
      <c r="L319" s="13">
        <v>8.62575</v>
      </c>
      <c r="M319" s="13">
        <v>1.5942500000000006</v>
      </c>
      <c r="N319" s="13">
        <v>0.49270065789473683</v>
      </c>
      <c r="O319" s="13">
        <v>1.1015493421052638</v>
      </c>
      <c r="P319" s="13">
        <v>2.2650000000000006</v>
      </c>
      <c r="Q319" s="13">
        <v>4.5999999999999996</v>
      </c>
      <c r="R319" s="13">
        <v>229</v>
      </c>
      <c r="S319" s="13">
        <v>62.1</v>
      </c>
      <c r="T319" s="18">
        <v>114412</v>
      </c>
      <c r="U319" s="18">
        <v>8.77</v>
      </c>
      <c r="V319" s="18">
        <v>1006.57</v>
      </c>
      <c r="W319" s="13" t="s">
        <v>28</v>
      </c>
      <c r="X319" s="13" t="str">
        <f>IFERROR(((W319*1000000)/Table2[[#This Row],[Number of Service Connections]])/365,"")</f>
        <v/>
      </c>
      <c r="Y319" s="18">
        <v>4320.9799999999996</v>
      </c>
      <c r="Z319" s="18">
        <v>1108.79</v>
      </c>
      <c r="AA319" s="13" t="s">
        <v>22</v>
      </c>
      <c r="AB319" s="16">
        <v>0.22162426614481412</v>
      </c>
      <c r="AC319" s="16">
        <v>5.3359159166169082E-2</v>
      </c>
      <c r="AD319" s="18">
        <v>5429.7699999999995</v>
      </c>
      <c r="AE319" s="20">
        <f t="shared" si="4"/>
        <v>19.073398337022201</v>
      </c>
      <c r="AF319" s="13">
        <v>5.8946061840609776</v>
      </c>
      <c r="AG319" s="13">
        <f>(Table2[[#This Row],[Real Losses (million gallons/ year)]]*1000000)/Table2[[#This Row],[Number of Service Connections]]/365</f>
        <v>13.178792152961224</v>
      </c>
      <c r="AH319" s="13">
        <f>(Table2[[#This Row],[Real Losses (million gallons/ year)]]*1000000)/Table2[[#This Row],[Length of Mains (miles)]]/365</f>
        <v>656.07465283220006</v>
      </c>
      <c r="AI319" s="18">
        <v>23.710786026200875</v>
      </c>
      <c r="AJ319" s="18">
        <v>18.868908296943232</v>
      </c>
      <c r="AK319" s="18">
        <v>4.841877729257642</v>
      </c>
      <c r="AL319" s="13">
        <v>50.774509803921568</v>
      </c>
      <c r="AM319" s="13">
        <v>1.1015493421052638</v>
      </c>
      <c r="AO319" s="14" t="s">
        <v>23</v>
      </c>
      <c r="AP319" s="14" t="s">
        <v>25</v>
      </c>
      <c r="AQ319" s="14" t="s">
        <v>24</v>
      </c>
    </row>
    <row r="320" spans="1:43" x14ac:dyDescent="0.2">
      <c r="A320" s="13" t="s">
        <v>483</v>
      </c>
      <c r="B320" s="13" t="s">
        <v>484</v>
      </c>
      <c r="C320" s="13" t="s">
        <v>1087</v>
      </c>
      <c r="D320" s="13">
        <v>56.899000000000001</v>
      </c>
      <c r="E320" s="13">
        <v>0</v>
      </c>
      <c r="F320" s="13">
        <v>0</v>
      </c>
      <c r="G320" s="13">
        <v>56.899000000000001</v>
      </c>
      <c r="H320" s="13">
        <v>44.886921999999998</v>
      </c>
      <c r="I320" s="13">
        <v>3.4450000000000001E-2</v>
      </c>
      <c r="J320" s="13">
        <v>0.05</v>
      </c>
      <c r="K320" s="13">
        <v>0.71123750000000008</v>
      </c>
      <c r="L320" s="13">
        <v>45.682609499999998</v>
      </c>
      <c r="M320" s="13">
        <v>11.216390500000003</v>
      </c>
      <c r="N320" s="13">
        <v>2.6195659628947419</v>
      </c>
      <c r="O320" s="13">
        <v>8.5968245371052614</v>
      </c>
      <c r="P320" s="13">
        <v>11.977628000000003</v>
      </c>
      <c r="Q320" s="13">
        <v>14.76</v>
      </c>
      <c r="R320" s="13">
        <v>837</v>
      </c>
      <c r="S320" s="13">
        <v>56</v>
      </c>
      <c r="T320" s="18">
        <v>368500</v>
      </c>
      <c r="U320" s="18">
        <v>9.64</v>
      </c>
      <c r="V320" s="18">
        <v>751.56</v>
      </c>
      <c r="W320" s="13" t="s">
        <v>28</v>
      </c>
      <c r="X320" s="13" t="str">
        <f>IFERROR(((W320*1000000)/Table2[[#This Row],[Number of Service Connections]])/365,"")</f>
        <v/>
      </c>
      <c r="Y320" s="18">
        <v>25252.62</v>
      </c>
      <c r="Z320" s="18">
        <v>6461.03</v>
      </c>
      <c r="AA320" s="13" t="s">
        <v>22</v>
      </c>
      <c r="AB320" s="16">
        <v>0.21050682788801214</v>
      </c>
      <c r="AC320" s="16">
        <v>8.7614005391891833E-2</v>
      </c>
      <c r="AD320" s="18">
        <v>31713.649999999998</v>
      </c>
      <c r="AE320" s="20">
        <f t="shared" si="4"/>
        <v>36.714261632379191</v>
      </c>
      <c r="AF320" s="13">
        <v>8.5745436666985544</v>
      </c>
      <c r="AG320" s="13">
        <f>(Table2[[#This Row],[Real Losses (million gallons/ year)]]*1000000)/Table2[[#This Row],[Number of Service Connections]]/365</f>
        <v>28.139717965680639</v>
      </c>
      <c r="AH320" s="13">
        <f>(Table2[[#This Row],[Real Losses (million gallons/ year)]]*1000000)/Table2[[#This Row],[Length of Mains (miles)]]/365</f>
        <v>1595.7279090294505</v>
      </c>
      <c r="AI320" s="18">
        <v>37.889665471923536</v>
      </c>
      <c r="AJ320" s="18">
        <v>30.170394265232975</v>
      </c>
      <c r="AK320" s="18">
        <v>7.7192712066905615</v>
      </c>
      <c r="AL320" s="13">
        <v>66.087719298245617</v>
      </c>
      <c r="AM320" s="13">
        <v>8.5968245371052614</v>
      </c>
      <c r="AO320" s="14" t="s">
        <v>23</v>
      </c>
      <c r="AP320" s="14" t="s">
        <v>55</v>
      </c>
      <c r="AQ320" s="14" t="s">
        <v>24</v>
      </c>
    </row>
    <row r="321" spans="1:43" x14ac:dyDescent="0.2">
      <c r="A321" s="13" t="s">
        <v>485</v>
      </c>
      <c r="B321" s="13" t="s">
        <v>486</v>
      </c>
      <c r="C321" s="13" t="s">
        <v>1088</v>
      </c>
      <c r="D321" s="13">
        <v>272.68700000000001</v>
      </c>
      <c r="E321" s="13">
        <v>0</v>
      </c>
      <c r="F321" s="13">
        <v>0</v>
      </c>
      <c r="G321" s="13">
        <v>272.68700000000001</v>
      </c>
      <c r="H321" s="13">
        <v>223.255</v>
      </c>
      <c r="I321" s="13">
        <v>0</v>
      </c>
      <c r="J321" s="13">
        <v>0</v>
      </c>
      <c r="K321" s="13">
        <v>3.4085875000000003</v>
      </c>
      <c r="L321" s="13">
        <v>226.66358750000001</v>
      </c>
      <c r="M321" s="13">
        <v>46.023412500000006</v>
      </c>
      <c r="N321" s="13">
        <v>8.1446488144329923</v>
      </c>
      <c r="O321" s="13">
        <v>37.878763685567016</v>
      </c>
      <c r="P321" s="13">
        <v>49.432000000000009</v>
      </c>
      <c r="Q321" s="13">
        <v>65</v>
      </c>
      <c r="R321" s="13">
        <v>3922</v>
      </c>
      <c r="S321" s="13">
        <v>55</v>
      </c>
      <c r="T321" s="18">
        <v>1443760.8</v>
      </c>
      <c r="U321" s="18">
        <v>4.4000000000000004</v>
      </c>
      <c r="V321" s="18">
        <v>297.60000000000002</v>
      </c>
      <c r="W321" s="13">
        <v>25.579793125000002</v>
      </c>
      <c r="X321" s="13">
        <f>IFERROR(((W321*1000000)/Table2[[#This Row],[Number of Service Connections]])/365,"")</f>
        <v>17.868848801631824</v>
      </c>
      <c r="Y321" s="18">
        <v>35836.449999999997</v>
      </c>
      <c r="Z321" s="18">
        <v>11272.72</v>
      </c>
      <c r="AA321" s="13" t="s">
        <v>22</v>
      </c>
      <c r="AB321" s="16">
        <v>0.18127743530127952</v>
      </c>
      <c r="AC321" s="16">
        <v>3.3332093859543707E-2</v>
      </c>
      <c r="AD321" s="18">
        <v>47109.17</v>
      </c>
      <c r="AE321" s="20">
        <f t="shared" si="4"/>
        <v>32.149806500736979</v>
      </c>
      <c r="AF321" s="13">
        <v>5.6894712750923784</v>
      </c>
      <c r="AG321" s="13">
        <f>(Table2[[#This Row],[Real Losses (million gallons/ year)]]*1000000)/Table2[[#This Row],[Number of Service Connections]]/365</f>
        <v>26.460335225644602</v>
      </c>
      <c r="AH321" s="13">
        <f>(Table2[[#This Row],[Real Losses (million gallons/ year)]]*1000000)/Table2[[#This Row],[Length of Mains (miles)]]/365</f>
        <v>1596.5759193073557</v>
      </c>
      <c r="AI321" s="18">
        <v>12.011517083120857</v>
      </c>
      <c r="AJ321" s="18">
        <v>9.1372896481387045</v>
      </c>
      <c r="AK321" s="18">
        <v>2.8742274349821519</v>
      </c>
      <c r="AL321" s="13">
        <v>56.288888888888884</v>
      </c>
      <c r="AM321" s="13">
        <v>37.878763685567016</v>
      </c>
      <c r="AN321" s="13">
        <v>1.4808080542507129</v>
      </c>
      <c r="AO321" s="14" t="s">
        <v>23</v>
      </c>
      <c r="AP321" s="14" t="s">
        <v>24</v>
      </c>
      <c r="AQ321" s="14" t="s">
        <v>25</v>
      </c>
    </row>
    <row r="322" spans="1:43" ht="22.5" x14ac:dyDescent="0.2">
      <c r="A322" s="13" t="s">
        <v>1326</v>
      </c>
      <c r="B322" s="13" t="s">
        <v>740</v>
      </c>
      <c r="C322" s="13" t="s">
        <v>846</v>
      </c>
      <c r="D322" s="13">
        <v>63.743000000000002</v>
      </c>
      <c r="G322" s="13">
        <v>62.956049382716053</v>
      </c>
      <c r="H322" s="13">
        <v>51.51</v>
      </c>
      <c r="I322" s="13">
        <v>2.4E-2</v>
      </c>
      <c r="J322" s="13">
        <v>3.145</v>
      </c>
      <c r="K322" s="13">
        <v>0.78695061728395066</v>
      </c>
      <c r="L322" s="13">
        <v>55.465950617283951</v>
      </c>
      <c r="M322" s="13">
        <v>7.4900987654321014</v>
      </c>
      <c r="N322" s="13">
        <v>0.83823583052749484</v>
      </c>
      <c r="O322" s="13">
        <v>6.6518629349046066</v>
      </c>
      <c r="P322" s="13">
        <v>11.422049382716052</v>
      </c>
      <c r="Q322" s="13">
        <v>19.600000000000001</v>
      </c>
      <c r="R322" s="13">
        <v>1138</v>
      </c>
      <c r="S322" s="13">
        <v>58.5</v>
      </c>
      <c r="T322" s="18">
        <v>847833</v>
      </c>
      <c r="U322" s="18">
        <v>5.28</v>
      </c>
      <c r="V322" s="18">
        <v>362.62</v>
      </c>
      <c r="W322" s="13" t="s">
        <v>28</v>
      </c>
      <c r="X322" s="13" t="str">
        <f>IFERROR(((W322*1000000)/Table2[[#This Row],[Number of Service Connections]])/365,"")</f>
        <v/>
      </c>
      <c r="Y322" s="18">
        <v>4425.8900000000003</v>
      </c>
      <c r="Z322" s="18">
        <v>2412.1</v>
      </c>
      <c r="AA322" s="13" t="s">
        <v>22</v>
      </c>
      <c r="AB322" s="16">
        <v>0.18142894121707484</v>
      </c>
      <c r="AC322" s="16">
        <v>9.7469521184947831E-3</v>
      </c>
      <c r="AD322" s="18">
        <v>6837.99</v>
      </c>
      <c r="AE322" s="20">
        <f t="shared" ref="AE322:AE385" si="5">AF322+AG322</f>
        <v>18.032353721819344</v>
      </c>
      <c r="AF322" s="13">
        <v>2.0180461528937932</v>
      </c>
      <c r="AG322" s="13">
        <f>(Table2[[#This Row],[Real Losses (million gallons/ year)]]*1000000)/Table2[[#This Row],[Number of Service Connections]]/365</f>
        <v>16.014307568925553</v>
      </c>
      <c r="AH322" s="13">
        <f>(Table2[[#This Row],[Real Losses (million gallons/ year)]]*1000000)/Table2[[#This Row],[Length of Mains (miles)]]/365</f>
        <v>929.81030680802439</v>
      </c>
      <c r="AI322" s="18">
        <v>6.0087785588752194</v>
      </c>
      <c r="AJ322" s="18">
        <v>3.8891827768014058</v>
      </c>
      <c r="AK322" s="18">
        <v>2.1195957820738136</v>
      </c>
      <c r="AL322" s="13">
        <v>75.308966861598464</v>
      </c>
      <c r="AM322" s="13">
        <v>6.6518629349046066</v>
      </c>
      <c r="AO322" s="14" t="s">
        <v>23</v>
      </c>
      <c r="AP322" s="14" t="s">
        <v>40</v>
      </c>
      <c r="AQ322" s="14" t="s">
        <v>55</v>
      </c>
    </row>
    <row r="323" spans="1:43" ht="22.5" x14ac:dyDescent="0.2">
      <c r="A323" s="13" t="s">
        <v>487</v>
      </c>
      <c r="B323" s="13" t="s">
        <v>1312</v>
      </c>
      <c r="C323" s="13" t="s">
        <v>1089</v>
      </c>
      <c r="D323" s="13">
        <v>185.55199999999999</v>
      </c>
      <c r="G323" s="13">
        <v>176.71619047619046</v>
      </c>
      <c r="H323" s="13">
        <v>113.25</v>
      </c>
      <c r="I323" s="13">
        <v>0.92200000000000004</v>
      </c>
      <c r="J323" s="13">
        <v>1.7849999999999999</v>
      </c>
      <c r="K323" s="13">
        <v>2.2089523809523808</v>
      </c>
      <c r="L323" s="13">
        <v>118.16595238095238</v>
      </c>
      <c r="M323" s="13">
        <v>58.550238095238086</v>
      </c>
      <c r="N323" s="13">
        <v>0.72491547619047614</v>
      </c>
      <c r="O323" s="13">
        <v>57.825322619047611</v>
      </c>
      <c r="P323" s="13">
        <v>62.544190476190465</v>
      </c>
      <c r="Q323" s="13">
        <v>53.5</v>
      </c>
      <c r="R323" s="13">
        <v>1496</v>
      </c>
      <c r="S323" s="13">
        <v>48</v>
      </c>
      <c r="T323" s="18">
        <v>721082</v>
      </c>
      <c r="U323" s="18">
        <v>6.32</v>
      </c>
      <c r="V323" s="18">
        <v>6050</v>
      </c>
      <c r="W323" s="13">
        <v>9.0023891999999996</v>
      </c>
      <c r="X323" s="13">
        <f>IFERROR(((W323*1000000)/Table2[[#This Row],[Number of Service Connections]])/365,"")</f>
        <v>16.486684491978608</v>
      </c>
      <c r="Y323" s="18">
        <v>4581.47</v>
      </c>
      <c r="Z323" s="18">
        <v>349843.20000000001</v>
      </c>
      <c r="AA323" s="13" t="s">
        <v>22</v>
      </c>
      <c r="AB323" s="16">
        <v>0.35392450633784595</v>
      </c>
      <c r="AC323" s="16">
        <v>0.52502777708987858</v>
      </c>
      <c r="AD323" s="18">
        <v>354424.67</v>
      </c>
      <c r="AE323" s="20">
        <f t="shared" si="5"/>
        <v>107.2270128474802</v>
      </c>
      <c r="AF323" s="13">
        <v>1.3275867632233465</v>
      </c>
      <c r="AG323" s="13">
        <f>(Table2[[#This Row],[Real Losses (million gallons/ year)]]*1000000)/Table2[[#This Row],[Number of Service Connections]]/365</f>
        <v>105.89942608425685</v>
      </c>
      <c r="AH323" s="13">
        <f>(Table2[[#This Row],[Real Losses (million gallons/ year)]]*1000000)/Table2[[#This Row],[Length of Mains (miles)]]/365</f>
        <v>2961.2250733093128</v>
      </c>
      <c r="AI323" s="18">
        <v>236.91488636363636</v>
      </c>
      <c r="AJ323" s="18">
        <v>3.0624799465240642</v>
      </c>
      <c r="AK323" s="18">
        <v>233.85240641711229</v>
      </c>
      <c r="AL323" s="13">
        <v>45.228070175438603</v>
      </c>
      <c r="AM323" s="13">
        <v>57.825322619047611</v>
      </c>
      <c r="AN323" s="13">
        <v>6.4233306663799441</v>
      </c>
      <c r="AO323" s="14" t="s">
        <v>23</v>
      </c>
      <c r="AP323" s="14" t="s">
        <v>40</v>
      </c>
      <c r="AQ323" s="14" t="s">
        <v>24</v>
      </c>
    </row>
    <row r="324" spans="1:43" x14ac:dyDescent="0.2">
      <c r="A324" s="13" t="s">
        <v>488</v>
      </c>
      <c r="B324" s="13" t="s">
        <v>489</v>
      </c>
      <c r="C324" s="13" t="s">
        <v>1090</v>
      </c>
      <c r="D324" s="13">
        <v>29.8</v>
      </c>
      <c r="E324" s="13">
        <v>0</v>
      </c>
      <c r="F324" s="13">
        <v>0</v>
      </c>
      <c r="G324" s="13">
        <v>29.504950495049506</v>
      </c>
      <c r="H324" s="13">
        <v>15.41</v>
      </c>
      <c r="I324" s="13">
        <v>0</v>
      </c>
      <c r="J324" s="13">
        <v>0</v>
      </c>
      <c r="K324" s="13">
        <v>0.36881188118811886</v>
      </c>
      <c r="L324" s="13">
        <v>15.778811881188119</v>
      </c>
      <c r="M324" s="13">
        <v>13.726138613861387</v>
      </c>
      <c r="N324" s="13">
        <v>0.92334000781657311</v>
      </c>
      <c r="O324" s="13">
        <v>12.802798606044814</v>
      </c>
      <c r="P324" s="13">
        <v>14.094950495049506</v>
      </c>
      <c r="Q324" s="13">
        <v>6</v>
      </c>
      <c r="R324" s="13">
        <v>356</v>
      </c>
      <c r="S324" s="13">
        <v>70</v>
      </c>
      <c r="T324" s="18">
        <v>159332</v>
      </c>
      <c r="U324" s="18">
        <v>11.17</v>
      </c>
      <c r="V324" s="18">
        <v>334.99</v>
      </c>
      <c r="W324" s="13" t="s">
        <v>28</v>
      </c>
      <c r="X324" s="13" t="str">
        <f>IFERROR(((W324*1000000)/Table2[[#This Row],[Number of Service Connections]])/365,"")</f>
        <v/>
      </c>
      <c r="Y324" s="18">
        <v>10313.709999999999</v>
      </c>
      <c r="Z324" s="18">
        <v>143007.26</v>
      </c>
      <c r="AA324" s="13" t="s">
        <v>32</v>
      </c>
      <c r="AB324" s="16">
        <v>0.47771476510067118</v>
      </c>
      <c r="AC324" s="16">
        <v>0.98812917072341377</v>
      </c>
      <c r="AD324" s="18">
        <v>153320.97</v>
      </c>
      <c r="AE324" s="20">
        <f t="shared" si="5"/>
        <v>105.6344360001646</v>
      </c>
      <c r="AF324" s="13">
        <v>7.1058950886299304</v>
      </c>
      <c r="AG324" s="13">
        <f>(Table2[[#This Row],[Real Losses (million gallons/ year)]]*1000000)/Table2[[#This Row],[Number of Service Connections]]/365</f>
        <v>98.528540911534662</v>
      </c>
      <c r="AH324" s="13">
        <f>(Table2[[#This Row],[Real Losses (million gallons/ year)]]*1000000)/Table2[[#This Row],[Length of Mains (miles)]]/365</f>
        <v>5846.0267607510559</v>
      </c>
      <c r="AI324" s="18">
        <v>430.67688202247189</v>
      </c>
      <c r="AJ324" s="18">
        <v>28.971095505617978</v>
      </c>
      <c r="AK324" s="18">
        <v>401.70578651685395</v>
      </c>
      <c r="AL324" s="13">
        <v>43.940484048404841</v>
      </c>
      <c r="AM324" s="13">
        <v>12.802798606044814</v>
      </c>
      <c r="AO324" s="14" t="s">
        <v>23</v>
      </c>
      <c r="AP324" s="14" t="s">
        <v>25</v>
      </c>
      <c r="AQ324" s="14" t="s">
        <v>24</v>
      </c>
    </row>
    <row r="325" spans="1:43" x14ac:dyDescent="0.2">
      <c r="A325" s="13" t="s">
        <v>747</v>
      </c>
      <c r="B325" s="13" t="s">
        <v>490</v>
      </c>
      <c r="C325" s="13" t="s">
        <v>1091</v>
      </c>
      <c r="D325" s="13">
        <v>40.116999999999997</v>
      </c>
      <c r="E325" s="13">
        <v>0</v>
      </c>
      <c r="F325" s="13">
        <v>0</v>
      </c>
      <c r="G325" s="13">
        <v>40.116999999999997</v>
      </c>
      <c r="H325" s="13">
        <v>31.978999999999999</v>
      </c>
      <c r="I325" s="13">
        <v>0</v>
      </c>
      <c r="J325" s="13">
        <v>0.36699999999999999</v>
      </c>
      <c r="K325" s="13">
        <v>0.99399999999999999</v>
      </c>
      <c r="L325" s="13">
        <v>33.339999999999996</v>
      </c>
      <c r="M325" s="13">
        <v>6.777000000000001</v>
      </c>
      <c r="N325" s="13">
        <v>1.8826610526315783</v>
      </c>
      <c r="O325" s="13">
        <v>4.8943389473684231</v>
      </c>
      <c r="P325" s="13">
        <v>8.1380000000000017</v>
      </c>
      <c r="Q325" s="13">
        <v>9.6</v>
      </c>
      <c r="R325" s="13">
        <v>648</v>
      </c>
      <c r="S325" s="13">
        <v>55.8</v>
      </c>
      <c r="T325" s="18">
        <v>218824</v>
      </c>
      <c r="U325" s="18">
        <v>7.28</v>
      </c>
      <c r="V325" s="18">
        <v>1812.42</v>
      </c>
      <c r="W325" s="13" t="s">
        <v>28</v>
      </c>
      <c r="X325" s="13" t="str">
        <f>IFERROR(((W325*1000000)/Table2[[#This Row],[Number of Service Connections]])/365,"")</f>
        <v/>
      </c>
      <c r="Y325" s="18">
        <v>13705.77</v>
      </c>
      <c r="Z325" s="18">
        <v>8870.6</v>
      </c>
      <c r="AA325" s="13" t="s">
        <v>22</v>
      </c>
      <c r="AB325" s="16">
        <v>0.20285664431537759</v>
      </c>
      <c r="AC325" s="16">
        <v>0.11444390870355796</v>
      </c>
      <c r="AD325" s="18">
        <v>22576.370000000003</v>
      </c>
      <c r="AE325" s="20">
        <f t="shared" si="5"/>
        <v>28.652968036529689</v>
      </c>
      <c r="AF325" s="13">
        <v>7.9598387139843494</v>
      </c>
      <c r="AG325" s="13">
        <f>(Table2[[#This Row],[Real Losses (million gallons/ year)]]*1000000)/Table2[[#This Row],[Number of Service Connections]]/365</f>
        <v>20.693129322545339</v>
      </c>
      <c r="AH325" s="13">
        <f>(Table2[[#This Row],[Real Losses (million gallons/ year)]]*1000000)/Table2[[#This Row],[Length of Mains (miles)]]/365</f>
        <v>1396.7862292718105</v>
      </c>
      <c r="AI325" s="18">
        <v>34.840077160493827</v>
      </c>
      <c r="AJ325" s="18">
        <v>21.150879629629628</v>
      </c>
      <c r="AK325" s="18">
        <v>13.689197530864197</v>
      </c>
      <c r="AL325" s="13">
        <v>62.490196078431367</v>
      </c>
      <c r="AM325" s="13">
        <v>4.8943389473684231</v>
      </c>
      <c r="AO325" s="14" t="s">
        <v>23</v>
      </c>
      <c r="AP325" s="14" t="s">
        <v>24</v>
      </c>
      <c r="AQ325" s="14" t="s">
        <v>25</v>
      </c>
    </row>
    <row r="326" spans="1:43" x14ac:dyDescent="0.2">
      <c r="A326" s="13" t="s">
        <v>491</v>
      </c>
      <c r="B326" s="13" t="s">
        <v>492</v>
      </c>
      <c r="C326" s="13" t="s">
        <v>1092</v>
      </c>
      <c r="D326" s="13">
        <v>24.079000000000001</v>
      </c>
      <c r="E326" s="13">
        <v>0</v>
      </c>
      <c r="F326" s="13">
        <v>0</v>
      </c>
      <c r="G326" s="13">
        <v>24.079000000000001</v>
      </c>
      <c r="H326" s="13">
        <v>15.477</v>
      </c>
      <c r="I326" s="13">
        <v>0.11</v>
      </c>
      <c r="J326" s="13">
        <v>2.5249999999999999</v>
      </c>
      <c r="K326" s="13">
        <v>0.30098750000000002</v>
      </c>
      <c r="L326" s="13">
        <v>18.4129875</v>
      </c>
      <c r="M326" s="13">
        <v>5.6660125000000008</v>
      </c>
      <c r="N326" s="13">
        <v>1.0463636842105286</v>
      </c>
      <c r="O326" s="13">
        <v>4.6196488157894722</v>
      </c>
      <c r="P326" s="13">
        <v>8.4920000000000009</v>
      </c>
      <c r="Q326" s="13">
        <v>8.9</v>
      </c>
      <c r="R326" s="13">
        <v>424</v>
      </c>
      <c r="S326" s="13">
        <v>57.2</v>
      </c>
      <c r="T326" s="18">
        <v>287232.25</v>
      </c>
      <c r="U326" s="18">
        <v>9.99</v>
      </c>
      <c r="V326" s="18">
        <v>489.77</v>
      </c>
      <c r="W326" s="13" t="s">
        <v>28</v>
      </c>
      <c r="X326" s="13" t="str">
        <f>IFERROR(((W326*1000000)/Table2[[#This Row],[Number of Service Connections]])/365,"")</f>
        <v/>
      </c>
      <c r="Y326" s="18">
        <v>10453.17</v>
      </c>
      <c r="Z326" s="18">
        <v>2262.5700000000002</v>
      </c>
      <c r="AA326" s="13" t="s">
        <v>22</v>
      </c>
      <c r="AB326" s="16">
        <v>0.35267245317496576</v>
      </c>
      <c r="AC326" s="16">
        <v>4.9088577287708428E-2</v>
      </c>
      <c r="AD326" s="18">
        <v>12715.74</v>
      </c>
      <c r="AE326" s="20">
        <f t="shared" si="5"/>
        <v>36.611608296717506</v>
      </c>
      <c r="AF326" s="13">
        <v>6.7612024050822477</v>
      </c>
      <c r="AG326" s="13">
        <f>(Table2[[#This Row],[Real Losses (million gallons/ year)]]*1000000)/Table2[[#This Row],[Number of Service Connections]]/365</f>
        <v>29.850405891635255</v>
      </c>
      <c r="AH326" s="13">
        <f>(Table2[[#This Row],[Real Losses (million gallons/ year)]]*1000000)/Table2[[#This Row],[Length of Mains (miles)]]/365</f>
        <v>1422.0867525902638</v>
      </c>
      <c r="AI326" s="18">
        <v>29.989952830188678</v>
      </c>
      <c r="AJ326" s="18">
        <v>24.653702830188678</v>
      </c>
      <c r="AK326" s="18">
        <v>5.3362499999999997</v>
      </c>
      <c r="AL326" s="13">
        <v>51.666666666666664</v>
      </c>
      <c r="AM326" s="13">
        <v>4.6196488157894722</v>
      </c>
      <c r="AO326" s="14" t="s">
        <v>23</v>
      </c>
      <c r="AP326" s="14" t="s">
        <v>24</v>
      </c>
      <c r="AQ326" s="14" t="s">
        <v>25</v>
      </c>
    </row>
    <row r="327" spans="1:43" x14ac:dyDescent="0.2">
      <c r="A327" s="13" t="s">
        <v>493</v>
      </c>
      <c r="B327" s="13" t="s">
        <v>754</v>
      </c>
      <c r="C327" s="13" t="s">
        <v>1093</v>
      </c>
      <c r="E327" s="13">
        <v>221.172</v>
      </c>
      <c r="G327" s="13">
        <v>221.172</v>
      </c>
      <c r="H327" s="13">
        <v>178.94900000000001</v>
      </c>
      <c r="J327" s="13">
        <v>0.4</v>
      </c>
      <c r="K327" s="13">
        <v>2.7646500000000001</v>
      </c>
      <c r="L327" s="13">
        <v>182.11365000000001</v>
      </c>
      <c r="M327" s="13">
        <v>39.05834999999999</v>
      </c>
      <c r="N327" s="13">
        <v>10.439723552631587</v>
      </c>
      <c r="O327" s="13">
        <v>28.618626447368403</v>
      </c>
      <c r="P327" s="13">
        <v>42.222999999999992</v>
      </c>
      <c r="Q327" s="13">
        <v>122</v>
      </c>
      <c r="R327" s="13">
        <v>3259</v>
      </c>
      <c r="S327" s="13">
        <v>65</v>
      </c>
      <c r="T327" s="18">
        <v>1136091</v>
      </c>
      <c r="U327" s="18">
        <v>10.63</v>
      </c>
      <c r="V327" s="18">
        <v>907.39</v>
      </c>
      <c r="W327" s="13">
        <v>27.256940749999998</v>
      </c>
      <c r="X327" s="13">
        <f>IFERROR(((W327*1000000)/Table2[[#This Row],[Number of Service Connections]])/365,"")</f>
        <v>22.913945995704204</v>
      </c>
      <c r="Y327" s="18">
        <v>110974.26</v>
      </c>
      <c r="Z327" s="18">
        <v>25968.26</v>
      </c>
      <c r="AA327" s="13" t="s">
        <v>22</v>
      </c>
      <c r="AB327" s="16">
        <v>0.19090572043477472</v>
      </c>
      <c r="AC327" s="16">
        <v>0.12306592392691376</v>
      </c>
      <c r="AD327" s="18">
        <v>136942.51999999999</v>
      </c>
      <c r="AE327" s="20">
        <f t="shared" si="5"/>
        <v>32.834973329914618</v>
      </c>
      <c r="AF327" s="13">
        <v>8.7763063319966097</v>
      </c>
      <c r="AG327" s="13">
        <f>(Table2[[#This Row],[Real Losses (million gallons/ year)]]*1000000)/Table2[[#This Row],[Number of Service Connections]]/365</f>
        <v>24.05866699791801</v>
      </c>
      <c r="AH327" s="13">
        <f>(Table2[[#This Row],[Real Losses (million gallons/ year)]]*1000000)/Table2[[#This Row],[Length of Mains (miles)]]/365</f>
        <v>642.6819323460229</v>
      </c>
      <c r="AI327" s="18">
        <v>42.019797483890763</v>
      </c>
      <c r="AJ327" s="18">
        <v>34.051629334151578</v>
      </c>
      <c r="AK327" s="18">
        <v>7.9681681497391841</v>
      </c>
      <c r="AL327" s="13">
        <v>62.362745098039213</v>
      </c>
      <c r="AM327" s="13">
        <v>28.618626447368403</v>
      </c>
      <c r="AN327" s="13">
        <v>1.0499573928658301</v>
      </c>
      <c r="AO327" s="14" t="s">
        <v>36</v>
      </c>
      <c r="AP327" s="14" t="s">
        <v>25</v>
      </c>
      <c r="AQ327" s="14" t="s">
        <v>33</v>
      </c>
    </row>
    <row r="328" spans="1:43" ht="22.5" x14ac:dyDescent="0.2">
      <c r="A328" s="13" t="s">
        <v>494</v>
      </c>
      <c r="B328" s="13" t="s">
        <v>495</v>
      </c>
      <c r="C328" s="13" t="s">
        <v>1094</v>
      </c>
      <c r="D328" s="13">
        <v>262.93</v>
      </c>
      <c r="E328" s="13">
        <v>0</v>
      </c>
      <c r="F328" s="13">
        <v>0</v>
      </c>
      <c r="G328" s="13">
        <v>262.93</v>
      </c>
      <c r="H328" s="13">
        <v>214.44</v>
      </c>
      <c r="I328" s="13">
        <v>0</v>
      </c>
      <c r="J328" s="13">
        <v>0</v>
      </c>
      <c r="K328" s="13">
        <v>0.53600000000000003</v>
      </c>
      <c r="L328" s="13">
        <v>214.976</v>
      </c>
      <c r="M328" s="13">
        <v>47.954000000000008</v>
      </c>
      <c r="N328" s="13">
        <v>12.358415789473689</v>
      </c>
      <c r="O328" s="13">
        <v>35.595584210526319</v>
      </c>
      <c r="P328" s="13">
        <v>48.490000000000009</v>
      </c>
      <c r="Q328" s="13">
        <v>46.1</v>
      </c>
      <c r="R328" s="13">
        <v>2766</v>
      </c>
      <c r="S328" s="13">
        <v>60.3</v>
      </c>
      <c r="T328" s="18">
        <v>898687</v>
      </c>
      <c r="U328" s="18">
        <v>5.43</v>
      </c>
      <c r="V328" s="18">
        <v>228.25</v>
      </c>
      <c r="W328" s="13">
        <v>14.620932859499996</v>
      </c>
      <c r="X328" s="13">
        <f>IFERROR(((W328*1000000)/Table2[[#This Row],[Number of Service Connections]])/365,"")</f>
        <v>14.482049999999996</v>
      </c>
      <c r="Y328" s="18">
        <v>67106.2</v>
      </c>
      <c r="Z328" s="18">
        <v>8124.69</v>
      </c>
      <c r="AA328" s="13" t="s">
        <v>22</v>
      </c>
      <c r="AB328" s="16">
        <v>0.18442170920016737</v>
      </c>
      <c r="AC328" s="16">
        <v>8.3848138264929581E-2</v>
      </c>
      <c r="AD328" s="18">
        <v>75230.89</v>
      </c>
      <c r="AE328" s="20">
        <f t="shared" si="5"/>
        <v>47.498489485830888</v>
      </c>
      <c r="AF328" s="13">
        <v>12.241024365805613</v>
      </c>
      <c r="AG328" s="13">
        <f>(Table2[[#This Row],[Real Losses (million gallons/ year)]]*1000000)/Table2[[#This Row],[Number of Service Connections]]/365</f>
        <v>35.257465120025273</v>
      </c>
      <c r="AH328" s="13">
        <f>(Table2[[#This Row],[Real Losses (million gallons/ year)]]*1000000)/Table2[[#This Row],[Length of Mains (miles)]]/365</f>
        <v>2115.4479072015165</v>
      </c>
      <c r="AI328" s="18">
        <v>27.19844179320318</v>
      </c>
      <c r="AJ328" s="18">
        <v>24.261099060014462</v>
      </c>
      <c r="AK328" s="18">
        <v>2.9373427331887201</v>
      </c>
      <c r="AL328" s="13">
        <v>39.388888888888886</v>
      </c>
      <c r="AM328" s="13">
        <v>35.595584210526319</v>
      </c>
      <c r="AN328" s="13">
        <v>2.4345631398887093</v>
      </c>
      <c r="AO328" s="14" t="s">
        <v>23</v>
      </c>
      <c r="AP328" s="14" t="s">
        <v>37</v>
      </c>
      <c r="AQ328" s="14" t="s">
        <v>24</v>
      </c>
    </row>
    <row r="329" spans="1:43" x14ac:dyDescent="0.2">
      <c r="A329" s="13" t="s">
        <v>496</v>
      </c>
      <c r="B329" s="13" t="s">
        <v>138</v>
      </c>
      <c r="C329" s="13" t="s">
        <v>1095</v>
      </c>
      <c r="D329" s="13">
        <v>0</v>
      </c>
      <c r="E329" s="13">
        <v>58.533999999999999</v>
      </c>
      <c r="F329" s="13">
        <v>0</v>
      </c>
      <c r="G329" s="13">
        <v>57.386274509803918</v>
      </c>
      <c r="H329" s="13">
        <v>41.478999999999999</v>
      </c>
      <c r="I329" s="13">
        <v>0</v>
      </c>
      <c r="J329" s="13">
        <v>0.16300000000000001</v>
      </c>
      <c r="K329" s="13">
        <v>0.71732843137254898</v>
      </c>
      <c r="L329" s="13">
        <v>42.359328431372546</v>
      </c>
      <c r="M329" s="13">
        <v>15.026946078431372</v>
      </c>
      <c r="N329" s="13">
        <v>1.0969999209683905</v>
      </c>
      <c r="O329" s="13">
        <v>13.929946157462982</v>
      </c>
      <c r="P329" s="13">
        <v>15.907274509803921</v>
      </c>
      <c r="Q329" s="13">
        <v>35.1</v>
      </c>
      <c r="R329" s="13">
        <v>805</v>
      </c>
      <c r="S329" s="13">
        <v>57</v>
      </c>
      <c r="T329" s="18">
        <v>250965</v>
      </c>
      <c r="U329" s="18">
        <v>4.76</v>
      </c>
      <c r="V329" s="18">
        <v>1584.32</v>
      </c>
      <c r="W329" s="13" t="s">
        <v>28</v>
      </c>
      <c r="X329" s="13" t="str">
        <f>IFERROR(((W329*1000000)/Table2[[#This Row],[Number of Service Connections]])/365,"")</f>
        <v/>
      </c>
      <c r="Y329" s="18">
        <v>5221.72</v>
      </c>
      <c r="Z329" s="18">
        <v>22069.49</v>
      </c>
      <c r="AA329" s="13" t="s">
        <v>22</v>
      </c>
      <c r="AB329" s="16">
        <v>0.27719650117880212</v>
      </c>
      <c r="AC329" s="16">
        <v>0.11430252768471079</v>
      </c>
      <c r="AD329" s="18">
        <v>27291.210000000003</v>
      </c>
      <c r="AE329" s="20">
        <f t="shared" si="5"/>
        <v>51.142503457606985</v>
      </c>
      <c r="AF329" s="13">
        <v>3.7335145782979344</v>
      </c>
      <c r="AG329" s="13">
        <f>(Table2[[#This Row],[Real Losses (million gallons/ year)]]*1000000)/Table2[[#This Row],[Number of Service Connections]]/365</f>
        <v>47.408988879309049</v>
      </c>
      <c r="AH329" s="13">
        <f>(Table2[[#This Row],[Real Losses (million gallons/ year)]]*1000000)/Table2[[#This Row],[Length of Mains (miles)]]/365</f>
        <v>1087.3001723032417</v>
      </c>
      <c r="AI329" s="18">
        <v>33.902124223602485</v>
      </c>
      <c r="AJ329" s="18">
        <v>6.4866086956521736</v>
      </c>
      <c r="AK329" s="18">
        <v>27.415515527950312</v>
      </c>
      <c r="AL329" s="13">
        <v>59.676470588235304</v>
      </c>
      <c r="AM329" s="13">
        <v>13.929946157462982</v>
      </c>
      <c r="AO329" s="14" t="s">
        <v>36</v>
      </c>
      <c r="AP329" s="14" t="s">
        <v>25</v>
      </c>
      <c r="AQ329" s="14" t="s">
        <v>24</v>
      </c>
    </row>
    <row r="330" spans="1:43" x14ac:dyDescent="0.2">
      <c r="A330" s="13" t="s">
        <v>497</v>
      </c>
      <c r="B330" s="13" t="s">
        <v>197</v>
      </c>
      <c r="C330" s="13" t="s">
        <v>1096</v>
      </c>
      <c r="D330" s="13">
        <v>787.14499999999998</v>
      </c>
      <c r="G330" s="13">
        <v>787.14499999999998</v>
      </c>
      <c r="H330" s="13">
        <v>507.17899999999997</v>
      </c>
      <c r="J330" s="13">
        <v>60</v>
      </c>
      <c r="K330" s="13">
        <v>18</v>
      </c>
      <c r="L330" s="13">
        <v>585.17899999999997</v>
      </c>
      <c r="M330" s="13">
        <v>201.96600000000001</v>
      </c>
      <c r="N330" s="13">
        <v>33.087336315789557</v>
      </c>
      <c r="O330" s="13">
        <v>168.87866368421044</v>
      </c>
      <c r="P330" s="13">
        <v>279.96600000000001</v>
      </c>
      <c r="Q330" s="13">
        <v>89.374053030303031</v>
      </c>
      <c r="R330" s="13">
        <v>3349</v>
      </c>
      <c r="S330" s="13">
        <v>75</v>
      </c>
      <c r="T330" s="18">
        <v>2614261.89</v>
      </c>
      <c r="U330" s="18">
        <v>4.2699999999999996</v>
      </c>
      <c r="V330" s="18">
        <v>509.18</v>
      </c>
      <c r="W330" s="13">
        <v>28.290273533380681</v>
      </c>
      <c r="X330" s="13">
        <f>IFERROR(((W330*1000000)/Table2[[#This Row],[Number of Service Connections]])/365,"")</f>
        <v>23.14350514230842</v>
      </c>
      <c r="Y330" s="18">
        <v>141282.93</v>
      </c>
      <c r="Z330" s="18">
        <v>85989.64</v>
      </c>
      <c r="AA330" s="13" t="s">
        <v>22</v>
      </c>
      <c r="AB330" s="16">
        <v>0.35567271595449379</v>
      </c>
      <c r="AC330" s="16">
        <v>0.10212771913342915</v>
      </c>
      <c r="AD330" s="18">
        <v>227272.57</v>
      </c>
      <c r="AE330" s="20">
        <f t="shared" si="5"/>
        <v>165.22290440409529</v>
      </c>
      <c r="AF330" s="13">
        <v>27.067852039897051</v>
      </c>
      <c r="AG330" s="13">
        <f>(Table2[[#This Row],[Real Losses (million gallons/ year)]]*1000000)/Table2[[#This Row],[Number of Service Connections]]/365</f>
        <v>138.15505236419824</v>
      </c>
      <c r="AH330" s="13">
        <f>(Table2[[#This Row],[Real Losses (million gallons/ year)]]*1000000)/Table2[[#This Row],[Length of Mains (miles)]]/365</f>
        <v>5176.9082264941462</v>
      </c>
      <c r="AI330" s="18">
        <v>67.862815765900265</v>
      </c>
      <c r="AJ330" s="18">
        <v>42.186601970737534</v>
      </c>
      <c r="AK330" s="18">
        <v>25.676213795162734</v>
      </c>
      <c r="AL330" s="13">
        <v>51.980392156862742</v>
      </c>
      <c r="AM330" s="13">
        <v>168.87866368421044</v>
      </c>
      <c r="AN330" s="13">
        <v>5.969495610742138</v>
      </c>
      <c r="AO330" s="14" t="s">
        <v>23</v>
      </c>
      <c r="AP330" s="14" t="s">
        <v>24</v>
      </c>
      <c r="AQ330" s="14" t="s">
        <v>25</v>
      </c>
    </row>
    <row r="331" spans="1:43" x14ac:dyDescent="0.2">
      <c r="A331" s="13" t="s">
        <v>498</v>
      </c>
      <c r="B331" s="13" t="s">
        <v>499</v>
      </c>
      <c r="C331" s="13" t="s">
        <v>1097</v>
      </c>
      <c r="D331" s="13">
        <v>7.91</v>
      </c>
      <c r="E331" s="13">
        <v>0</v>
      </c>
      <c r="F331" s="13">
        <v>0</v>
      </c>
      <c r="G331" s="13">
        <v>7.91</v>
      </c>
      <c r="H331" s="13">
        <v>7.3170000000000002</v>
      </c>
      <c r="I331" s="13">
        <v>0</v>
      </c>
      <c r="J331" s="13">
        <v>0.11799999999999999</v>
      </c>
      <c r="K331" s="13">
        <v>9.8875000000000005E-2</v>
      </c>
      <c r="L331" s="13">
        <v>7.5338750000000001</v>
      </c>
      <c r="M331" s="13">
        <v>0.37612500000000004</v>
      </c>
      <c r="N331" s="13">
        <v>0.34785916666666733</v>
      </c>
      <c r="O331" s="13">
        <v>2.8265833333332713E-2</v>
      </c>
      <c r="P331" s="13">
        <v>0.59300000000000008</v>
      </c>
      <c r="Q331" s="13">
        <v>12</v>
      </c>
      <c r="R331" s="13">
        <v>229</v>
      </c>
      <c r="S331" s="13">
        <v>55</v>
      </c>
      <c r="T331" s="18">
        <v>84220</v>
      </c>
      <c r="U331" s="18">
        <v>9.69</v>
      </c>
      <c r="V331" s="18">
        <v>734.99</v>
      </c>
      <c r="W331" s="13" t="s">
        <v>28</v>
      </c>
      <c r="X331" s="13" t="str">
        <f>IFERROR(((W331*1000000)/Table2[[#This Row],[Number of Service Connections]])/365,"")</f>
        <v/>
      </c>
      <c r="Y331" s="18">
        <v>3370.76</v>
      </c>
      <c r="Z331" s="18">
        <v>20.78</v>
      </c>
      <c r="AA331" s="13" t="s">
        <v>22</v>
      </c>
      <c r="AB331" s="16">
        <v>7.4968394437420982E-2</v>
      </c>
      <c r="AC331" s="16">
        <v>4.2162566921059998E-2</v>
      </c>
      <c r="AD331" s="18">
        <v>3391.5400000000004</v>
      </c>
      <c r="AE331" s="20">
        <f t="shared" si="5"/>
        <v>4.4999102709816361</v>
      </c>
      <c r="AF331" s="13">
        <v>4.1617415405475544</v>
      </c>
      <c r="AG331" s="13">
        <f>(Table2[[#This Row],[Real Losses (million gallons/ year)]]*1000000)/Table2[[#This Row],[Number of Service Connections]]/365</f>
        <v>0.33816873043408163</v>
      </c>
      <c r="AH331" s="13">
        <f>(Table2[[#This Row],[Real Losses (million gallons/ year)]]*1000000)/Table2[[#This Row],[Length of Mains (miles)]]/365</f>
        <v>6.4533866057837246</v>
      </c>
      <c r="AI331" s="18">
        <v>14.810218340611353</v>
      </c>
      <c r="AJ331" s="18">
        <v>14.719475982532751</v>
      </c>
      <c r="AK331" s="18">
        <v>9.074235807860262E-2</v>
      </c>
      <c r="AL331" s="13">
        <v>42.107843137254889</v>
      </c>
      <c r="AM331" s="13">
        <v>2.8265833333332713E-2</v>
      </c>
      <c r="AO331" s="14" t="s">
        <v>23</v>
      </c>
      <c r="AP331" s="14" t="s">
        <v>55</v>
      </c>
      <c r="AQ331" s="14" t="s">
        <v>24</v>
      </c>
    </row>
    <row r="332" spans="1:43" ht="22.5" x14ac:dyDescent="0.2">
      <c r="A332" s="13" t="s">
        <v>500</v>
      </c>
      <c r="B332" s="13" t="s">
        <v>731</v>
      </c>
      <c r="C332" s="13" t="s">
        <v>1098</v>
      </c>
      <c r="D332" s="13">
        <v>107.248</v>
      </c>
      <c r="E332" s="13">
        <v>166.78100000000001</v>
      </c>
      <c r="F332" s="13">
        <v>57.444000000000003</v>
      </c>
      <c r="G332" s="13">
        <v>217.92616618445763</v>
      </c>
      <c r="H332" s="13">
        <v>152.321</v>
      </c>
      <c r="I332" s="13">
        <v>0.2</v>
      </c>
      <c r="J332" s="13">
        <v>0.5</v>
      </c>
      <c r="K332" s="13">
        <v>2.7240770773057204</v>
      </c>
      <c r="L332" s="13">
        <v>155.74507707730569</v>
      </c>
      <c r="M332" s="13">
        <v>62.181089107151934</v>
      </c>
      <c r="N332" s="13">
        <v>10.680149830354763</v>
      </c>
      <c r="O332" s="13">
        <v>51.500939276797169</v>
      </c>
      <c r="P332" s="13">
        <v>65.405166184457656</v>
      </c>
      <c r="Q332" s="13">
        <v>200</v>
      </c>
      <c r="R332" s="13">
        <v>1757</v>
      </c>
      <c r="S332" s="13">
        <v>67</v>
      </c>
      <c r="T332" s="18">
        <v>1885688</v>
      </c>
      <c r="U332" s="18">
        <v>6</v>
      </c>
      <c r="V332" s="18">
        <v>3150</v>
      </c>
      <c r="W332" s="13">
        <v>38.215321336647726</v>
      </c>
      <c r="X332" s="13">
        <f>IFERROR(((W332*1000000)/Table2[[#This Row],[Number of Service Connections]])/365,"")</f>
        <v>59.589931992807983</v>
      </c>
      <c r="Y332" s="18">
        <v>64080.9</v>
      </c>
      <c r="Z332" s="18">
        <v>162227.96</v>
      </c>
      <c r="AA332" s="13" t="s">
        <v>22</v>
      </c>
      <c r="AB332" s="16">
        <v>0.30012534671535152</v>
      </c>
      <c r="AC332" s="16">
        <v>0.12539969522930233</v>
      </c>
      <c r="AD332" s="18">
        <v>226308.86</v>
      </c>
      <c r="AE332" s="20">
        <f t="shared" si="5"/>
        <v>96.96024373293821</v>
      </c>
      <c r="AF332" s="13">
        <v>16.653776019764017</v>
      </c>
      <c r="AG332" s="13">
        <f>(Table2[[#This Row],[Real Losses (million gallons/ year)]]*1000000)/Table2[[#This Row],[Number of Service Connections]]/365</f>
        <v>80.306467713174186</v>
      </c>
      <c r="AH332" s="13">
        <f>(Table2[[#This Row],[Real Losses (million gallons/ year)]]*1000000)/Table2[[#This Row],[Length of Mains (miles)]]/365</f>
        <v>705.49231886023517</v>
      </c>
      <c r="AI332" s="18">
        <v>128.80413204325555</v>
      </c>
      <c r="AJ332" s="18">
        <v>36.471770062606716</v>
      </c>
      <c r="AK332" s="18">
        <v>92.332361980648827</v>
      </c>
      <c r="AL332" s="13">
        <v>45.983493125817837</v>
      </c>
      <c r="AM332" s="13">
        <v>51.500939276797169</v>
      </c>
      <c r="AN332" s="13">
        <v>1.3476516087124668</v>
      </c>
      <c r="AO332" s="14" t="s">
        <v>36</v>
      </c>
      <c r="AP332" s="14" t="s">
        <v>23</v>
      </c>
      <c r="AQ332" s="14" t="s">
        <v>37</v>
      </c>
    </row>
    <row r="333" spans="1:43" x14ac:dyDescent="0.2">
      <c r="A333" s="13" t="s">
        <v>1365</v>
      </c>
      <c r="B333" s="13" t="s">
        <v>651</v>
      </c>
      <c r="C333" s="13" t="s">
        <v>1193</v>
      </c>
      <c r="D333" s="13">
        <v>0</v>
      </c>
      <c r="E333" s="13">
        <v>1115.835</v>
      </c>
      <c r="F333" s="13">
        <v>105.196</v>
      </c>
      <c r="G333" s="13">
        <v>1013.1719298245613</v>
      </c>
      <c r="H333" s="13">
        <v>920.89400000000001</v>
      </c>
      <c r="I333" s="13">
        <v>0</v>
      </c>
      <c r="J333" s="13">
        <v>0</v>
      </c>
      <c r="K333" s="13">
        <v>1.2</v>
      </c>
      <c r="L333" s="13">
        <v>922.09400000000005</v>
      </c>
      <c r="M333" s="13">
        <v>91.077929824561238</v>
      </c>
      <c r="N333" s="13">
        <v>16.492050900510677</v>
      </c>
      <c r="O333" s="13">
        <v>74.585878924050562</v>
      </c>
      <c r="P333" s="13">
        <v>92.277929824561241</v>
      </c>
      <c r="Q333" s="13">
        <v>162.35</v>
      </c>
      <c r="R333" s="13">
        <v>12568</v>
      </c>
      <c r="S333" s="13">
        <v>55.9</v>
      </c>
      <c r="T333" s="18">
        <v>6420290</v>
      </c>
      <c r="U333" s="18">
        <v>5.26</v>
      </c>
      <c r="V333" s="18">
        <v>2732.28</v>
      </c>
      <c r="W333" s="13">
        <v>70.336078521681813</v>
      </c>
      <c r="X333" s="13">
        <f>IFERROR(((W333*1000000)/Table2[[#This Row],[Number of Service Connections]])/365,"")</f>
        <v>15.332716819773159</v>
      </c>
      <c r="Y333" s="18">
        <v>86748.19</v>
      </c>
      <c r="Z333" s="18">
        <v>203789.51</v>
      </c>
      <c r="AA333" s="13" t="s">
        <v>22</v>
      </c>
      <c r="AB333" s="16">
        <v>9.1078253461423758E-2</v>
      </c>
      <c r="AC333" s="16">
        <v>4.5763731701105564E-2</v>
      </c>
      <c r="AD333" s="18">
        <v>290537.7</v>
      </c>
      <c r="AE333" s="20">
        <f t="shared" si="5"/>
        <v>19.854278712747583</v>
      </c>
      <c r="AF333" s="13">
        <v>3.5951385341573459</v>
      </c>
      <c r="AG333" s="13">
        <f>(Table2[[#This Row],[Real Losses (million gallons/ year)]]*1000000)/Table2[[#This Row],[Number of Service Connections]]/365</f>
        <v>16.259140178590236</v>
      </c>
      <c r="AH333" s="13">
        <f>(Table2[[#This Row],[Real Losses (million gallons/ year)]]*1000000)/Table2[[#This Row],[Length of Mains (miles)]]/365</f>
        <v>1258.6687635634253</v>
      </c>
      <c r="AI333" s="18">
        <v>23.117258115849776</v>
      </c>
      <c r="AJ333" s="18">
        <v>6.9023066518141309</v>
      </c>
      <c r="AK333" s="18">
        <v>16.214951464035646</v>
      </c>
      <c r="AL333" s="13">
        <v>58.623914125712986</v>
      </c>
      <c r="AM333" s="13">
        <v>74.585878924050562</v>
      </c>
      <c r="AN333" s="13">
        <v>1.0604213440909804</v>
      </c>
      <c r="AO333" s="14" t="s">
        <v>36</v>
      </c>
      <c r="AP333" s="14" t="s">
        <v>24</v>
      </c>
      <c r="AQ333" s="14" t="s">
        <v>25</v>
      </c>
    </row>
    <row r="334" spans="1:43" x14ac:dyDescent="0.2">
      <c r="A334" s="13" t="s">
        <v>501</v>
      </c>
      <c r="B334" s="13" t="s">
        <v>1263</v>
      </c>
      <c r="C334" s="13" t="s">
        <v>1099</v>
      </c>
      <c r="D334" s="13">
        <v>256</v>
      </c>
      <c r="E334" s="13">
        <v>1.8089999999999999</v>
      </c>
      <c r="F334" s="13">
        <v>0</v>
      </c>
      <c r="G334" s="13">
        <v>254.62617283950618</v>
      </c>
      <c r="H334" s="13">
        <v>202.53299999999999</v>
      </c>
      <c r="I334" s="13">
        <v>2</v>
      </c>
      <c r="J334" s="13">
        <v>0.2</v>
      </c>
      <c r="K334" s="13">
        <v>3.1828271604938276</v>
      </c>
      <c r="L334" s="13">
        <v>207.91582716049379</v>
      </c>
      <c r="M334" s="13">
        <v>46.710345679012391</v>
      </c>
      <c r="N334" s="13">
        <v>5.2803060953640859</v>
      </c>
      <c r="O334" s="13">
        <v>41.430039583648309</v>
      </c>
      <c r="P334" s="13">
        <v>50.093172839506224</v>
      </c>
      <c r="Q334" s="13">
        <v>48.2</v>
      </c>
      <c r="R334" s="13">
        <v>3043</v>
      </c>
      <c r="S334" s="13">
        <v>60</v>
      </c>
      <c r="T334" s="18">
        <v>3195719</v>
      </c>
      <c r="U334" s="18">
        <v>10.42</v>
      </c>
      <c r="V334" s="18">
        <v>1366</v>
      </c>
      <c r="W334" s="13">
        <v>15.706942800000002</v>
      </c>
      <c r="X334" s="13">
        <f>IFERROR(((W334*1000000)/Table2[[#This Row],[Number of Service Connections]])/365,"")</f>
        <v>14.141544528425898</v>
      </c>
      <c r="Y334" s="18">
        <v>55020.79</v>
      </c>
      <c r="Z334" s="18">
        <v>56593.43</v>
      </c>
      <c r="AA334" s="13" t="s">
        <v>22</v>
      </c>
      <c r="AB334" s="16">
        <v>0.19673222230410906</v>
      </c>
      <c r="AC334" s="16">
        <v>3.6372148329121536E-2</v>
      </c>
      <c r="AD334" s="18">
        <v>111614.22</v>
      </c>
      <c r="AE334" s="20">
        <f t="shared" si="5"/>
        <v>42.055060731355049</v>
      </c>
      <c r="AF334" s="13">
        <v>4.7540558797546462</v>
      </c>
      <c r="AG334" s="13">
        <f>(Table2[[#This Row],[Real Losses (million gallons/ year)]]*1000000)/Table2[[#This Row],[Number of Service Connections]]/365</f>
        <v>37.301004851600403</v>
      </c>
      <c r="AH334" s="13">
        <f>(Table2[[#This Row],[Real Losses (million gallons/ year)]]*1000000)/Table2[[#This Row],[Length of Mains (miles)]]/365</f>
        <v>2354.9161361705396</v>
      </c>
      <c r="AI334" s="18">
        <v>36.679007558330596</v>
      </c>
      <c r="AJ334" s="18">
        <v>18.081100887282286</v>
      </c>
      <c r="AK334" s="18">
        <v>18.597906671048307</v>
      </c>
      <c r="AL334" s="13">
        <v>64.782001299545158</v>
      </c>
      <c r="AM334" s="13">
        <v>41.430039583648309</v>
      </c>
      <c r="AN334" s="13">
        <v>2.637689594416063</v>
      </c>
      <c r="AO334" s="14" t="s">
        <v>23</v>
      </c>
      <c r="AP334" s="14" t="s">
        <v>55</v>
      </c>
      <c r="AQ334" s="14" t="s">
        <v>24</v>
      </c>
    </row>
    <row r="335" spans="1:43" x14ac:dyDescent="0.2">
      <c r="A335" s="13" t="s">
        <v>502</v>
      </c>
      <c r="B335" s="13" t="s">
        <v>503</v>
      </c>
      <c r="C335" s="13" t="s">
        <v>1100</v>
      </c>
      <c r="D335" s="13">
        <v>713.995</v>
      </c>
      <c r="E335" s="13">
        <v>5</v>
      </c>
      <c r="F335" s="13">
        <v>109.075</v>
      </c>
      <c r="G335" s="13">
        <v>623.40209018216547</v>
      </c>
      <c r="H335" s="13">
        <v>363.72399999999999</v>
      </c>
      <c r="K335" s="13">
        <v>7.7925261272770685</v>
      </c>
      <c r="L335" s="13">
        <v>371.51652612727707</v>
      </c>
      <c r="M335" s="13">
        <v>251.88556405488839</v>
      </c>
      <c r="N335" s="13">
        <v>13.717011101744108</v>
      </c>
      <c r="O335" s="13">
        <v>238.16855295314429</v>
      </c>
      <c r="P335" s="13">
        <v>259.67809018216548</v>
      </c>
      <c r="Q335" s="13">
        <v>85.5</v>
      </c>
      <c r="R335" s="13">
        <v>5564</v>
      </c>
      <c r="S335" s="13">
        <v>53</v>
      </c>
      <c r="T335" s="18">
        <v>3731450.65</v>
      </c>
      <c r="U335" s="18">
        <v>4.9000000000000004</v>
      </c>
      <c r="V335" s="18">
        <v>412.76</v>
      </c>
      <c r="W335" s="13">
        <v>25.093463475</v>
      </c>
      <c r="X335" s="13">
        <f>IFERROR(((W335*1000000)/Table2[[#This Row],[Number of Service Connections]])/365,"")</f>
        <v>12.356077462257369</v>
      </c>
      <c r="Y335" s="18">
        <v>67213.350000000006</v>
      </c>
      <c r="Z335" s="18">
        <v>98306.45</v>
      </c>
      <c r="AA335" s="13" t="s">
        <v>22</v>
      </c>
      <c r="AB335" s="16">
        <v>0.41654991901981669</v>
      </c>
      <c r="AC335" s="16">
        <v>4.5220013669423936E-2</v>
      </c>
      <c r="AD335" s="18">
        <v>165519.79999999999</v>
      </c>
      <c r="AE335" s="20">
        <f t="shared" si="5"/>
        <v>124.02901433623607</v>
      </c>
      <c r="AF335" s="13">
        <v>6.7542869039441955</v>
      </c>
      <c r="AG335" s="13">
        <f>(Table2[[#This Row],[Real Losses (million gallons/ year)]]*1000000)/Table2[[#This Row],[Number of Service Connections]]/365</f>
        <v>117.27472743229188</v>
      </c>
      <c r="AH335" s="13">
        <f>(Table2[[#This Row],[Real Losses (million gallons/ year)]]*1000000)/Table2[[#This Row],[Length of Mains (miles)]]/365</f>
        <v>7631.772905652304</v>
      </c>
      <c r="AI335" s="18">
        <v>29.748346513299783</v>
      </c>
      <c r="AJ335" s="18">
        <v>12.080041337167506</v>
      </c>
      <c r="AK335" s="18">
        <v>17.668305176132279</v>
      </c>
      <c r="AL335" s="13">
        <v>55.213622098235874</v>
      </c>
      <c r="AM335" s="13">
        <v>238.16855295314429</v>
      </c>
      <c r="AN335" s="13">
        <v>9.491258677401218</v>
      </c>
      <c r="AO335" s="14" t="s">
        <v>23</v>
      </c>
      <c r="AP335" s="14" t="s">
        <v>25</v>
      </c>
      <c r="AQ335" s="14" t="s">
        <v>24</v>
      </c>
    </row>
    <row r="336" spans="1:43" ht="22.5" x14ac:dyDescent="0.2">
      <c r="A336" s="13" t="s">
        <v>504</v>
      </c>
      <c r="B336" s="13" t="s">
        <v>505</v>
      </c>
      <c r="C336" s="13" t="s">
        <v>1101</v>
      </c>
      <c r="D336" s="13">
        <v>91.307000000000002</v>
      </c>
      <c r="F336" s="13">
        <v>4.4016000000000002</v>
      </c>
      <c r="G336" s="13">
        <v>86.843800000000002</v>
      </c>
      <c r="H336" s="13">
        <v>59.503</v>
      </c>
      <c r="K336" s="13">
        <v>1.0855475000000001</v>
      </c>
      <c r="L336" s="13">
        <v>60.588547499999997</v>
      </c>
      <c r="M336" s="13">
        <v>26.255252500000005</v>
      </c>
      <c r="N336" s="13">
        <v>3.4976038421052689</v>
      </c>
      <c r="O336" s="13">
        <v>22.757648657894734</v>
      </c>
      <c r="P336" s="13">
        <v>27.340800000000005</v>
      </c>
      <c r="Q336" s="13">
        <v>80.17</v>
      </c>
      <c r="R336" s="13">
        <v>1265</v>
      </c>
      <c r="S336" s="13">
        <v>60</v>
      </c>
      <c r="T336" s="18">
        <v>784963.84</v>
      </c>
      <c r="U336" s="18">
        <v>8.49</v>
      </c>
      <c r="V336" s="18">
        <v>178.21</v>
      </c>
      <c r="W336" s="13">
        <v>13.653986430000002</v>
      </c>
      <c r="X336" s="13">
        <f>IFERROR(((W336*1000000)/Table2[[#This Row],[Number of Service Connections]])/365,"")</f>
        <v>29.571685375494074</v>
      </c>
      <c r="Y336" s="18">
        <v>29694.66</v>
      </c>
      <c r="Z336" s="18">
        <v>193212.44</v>
      </c>
      <c r="AA336" s="13" t="s">
        <v>32</v>
      </c>
      <c r="AB336" s="16">
        <v>0.31482731064278624</v>
      </c>
      <c r="AC336" s="16">
        <v>0.29571221013187055</v>
      </c>
      <c r="AD336" s="18">
        <v>222907.1</v>
      </c>
      <c r="AE336" s="20">
        <f t="shared" si="5"/>
        <v>56.863398126590511</v>
      </c>
      <c r="AF336" s="13">
        <v>7.5750800630359398</v>
      </c>
      <c r="AG336" s="13">
        <f>(Table2[[#This Row],[Real Losses (million gallons/ year)]]*1000000)/Table2[[#This Row],[Number of Service Connections]]/365</f>
        <v>49.28831806355457</v>
      </c>
      <c r="AH336" s="13">
        <f>(Table2[[#This Row],[Real Losses (million gallons/ year)]]*1000000)/Table2[[#This Row],[Length of Mains (miles)]]/365</f>
        <v>777.71887676682718</v>
      </c>
      <c r="AI336" s="18">
        <v>176.2111462450593</v>
      </c>
      <c r="AJ336" s="18">
        <v>23.474039525691701</v>
      </c>
      <c r="AK336" s="18">
        <v>152.7371067193676</v>
      </c>
      <c r="AL336" s="13">
        <v>54.906608666718185</v>
      </c>
      <c r="AM336" s="13">
        <v>22.757648657894734</v>
      </c>
      <c r="AN336" s="13">
        <v>1.6667402428269977</v>
      </c>
      <c r="AO336" s="14" t="s">
        <v>23</v>
      </c>
      <c r="AP336" s="14" t="s">
        <v>24</v>
      </c>
      <c r="AQ336" s="14" t="s">
        <v>45</v>
      </c>
    </row>
    <row r="337" spans="1:43" x14ac:dyDescent="0.2">
      <c r="A337" s="13" t="s">
        <v>506</v>
      </c>
      <c r="B337" s="13" t="s">
        <v>507</v>
      </c>
      <c r="C337" s="13" t="s">
        <v>1102</v>
      </c>
      <c r="D337" s="13">
        <v>71.492800000000003</v>
      </c>
      <c r="E337" s="13">
        <v>0</v>
      </c>
      <c r="F337" s="13">
        <v>0</v>
      </c>
      <c r="G337" s="13">
        <v>71.515299999999996</v>
      </c>
      <c r="H337" s="13">
        <v>50.555999999999997</v>
      </c>
      <c r="I337" s="13">
        <v>0.32337500000000002</v>
      </c>
      <c r="J337" s="13">
        <v>0</v>
      </c>
      <c r="K337" s="13">
        <v>0.98</v>
      </c>
      <c r="L337" s="13">
        <v>51.859374999999993</v>
      </c>
      <c r="M337" s="13">
        <v>19.655925000000003</v>
      </c>
      <c r="N337" s="13">
        <v>2.966020355263157</v>
      </c>
      <c r="O337" s="13">
        <v>16.689904644736846</v>
      </c>
      <c r="P337" s="13">
        <v>20.635925000000004</v>
      </c>
      <c r="Q337" s="13">
        <v>10.492000000000001</v>
      </c>
      <c r="R337" s="13">
        <v>436</v>
      </c>
      <c r="S337" s="13">
        <v>48.3</v>
      </c>
      <c r="T337" s="18">
        <v>968733.75</v>
      </c>
      <c r="U337" s="18">
        <v>15.28</v>
      </c>
      <c r="V337" s="18">
        <v>358.91</v>
      </c>
      <c r="W337" s="13" t="s">
        <v>28</v>
      </c>
      <c r="X337" s="13" t="str">
        <f>IFERROR(((W337*1000000)/Table2[[#This Row],[Number of Service Connections]])/365,"")</f>
        <v/>
      </c>
      <c r="Y337" s="18">
        <v>45320.79</v>
      </c>
      <c r="Z337" s="18">
        <v>5990.17</v>
      </c>
      <c r="AA337" s="13" t="s">
        <v>22</v>
      </c>
      <c r="AB337" s="16">
        <v>0.28855258944589485</v>
      </c>
      <c r="AC337" s="16">
        <v>5.3330129671298784E-2</v>
      </c>
      <c r="AD337" s="18">
        <v>51310.96</v>
      </c>
      <c r="AE337" s="20">
        <f t="shared" si="5"/>
        <v>123.51341586024884</v>
      </c>
      <c r="AF337" s="13">
        <v>18.637805424551694</v>
      </c>
      <c r="AG337" s="13">
        <f>(Table2[[#This Row],[Real Losses (million gallons/ year)]]*1000000)/Table2[[#This Row],[Number of Service Connections]]/365</f>
        <v>104.87561043569715</v>
      </c>
      <c r="AH337" s="13">
        <f>(Table2[[#This Row],[Real Losses (million gallons/ year)]]*1000000)/Table2[[#This Row],[Length of Mains (miles)]]/365</f>
        <v>4358.1553707552375</v>
      </c>
      <c r="AI337" s="18">
        <v>117.6856880733945</v>
      </c>
      <c r="AJ337" s="18">
        <v>103.94676605504587</v>
      </c>
      <c r="AK337" s="18">
        <v>13.738922018348624</v>
      </c>
      <c r="AL337" s="13">
        <v>76.483589100623817</v>
      </c>
      <c r="AM337" s="13">
        <v>16.689904644736846</v>
      </c>
      <c r="AO337" s="14" t="s">
        <v>24</v>
      </c>
      <c r="AP337" s="14" t="s">
        <v>25</v>
      </c>
      <c r="AQ337" s="14" t="s">
        <v>23</v>
      </c>
    </row>
    <row r="338" spans="1:43" x14ac:dyDescent="0.2">
      <c r="A338" s="13" t="s">
        <v>508</v>
      </c>
      <c r="B338" s="13" t="s">
        <v>503</v>
      </c>
      <c r="C338" s="13" t="s">
        <v>1103</v>
      </c>
      <c r="E338" s="13">
        <v>553.26673900000003</v>
      </c>
      <c r="G338" s="13">
        <v>582.38604105263164</v>
      </c>
      <c r="H338" s="13">
        <v>503.738</v>
      </c>
      <c r="J338" s="13">
        <v>4.2999999999999997E-2</v>
      </c>
      <c r="K338" s="13">
        <v>4.9400000000000004</v>
      </c>
      <c r="L338" s="13">
        <v>508.721</v>
      </c>
      <c r="M338" s="13">
        <v>73.665041052631636</v>
      </c>
      <c r="N338" s="13">
        <v>7.8040070723285471</v>
      </c>
      <c r="O338" s="13">
        <v>65.861033980303091</v>
      </c>
      <c r="P338" s="13">
        <v>78.64804105263164</v>
      </c>
      <c r="Q338" s="13">
        <v>157</v>
      </c>
      <c r="R338" s="13">
        <v>8026</v>
      </c>
      <c r="S338" s="13">
        <v>60</v>
      </c>
      <c r="T338" s="18">
        <v>3024957</v>
      </c>
      <c r="U338" s="18">
        <v>5.87</v>
      </c>
      <c r="V338" s="18">
        <v>2840</v>
      </c>
      <c r="W338" s="13">
        <v>44.966612999999995</v>
      </c>
      <c r="X338" s="13">
        <f>IFERROR(((W338*1000000)/Table2[[#This Row],[Number of Service Connections]])/365,"")</f>
        <v>15.349638674308494</v>
      </c>
      <c r="Y338" s="18">
        <v>45809.52</v>
      </c>
      <c r="Z338" s="18">
        <v>187045.34</v>
      </c>
      <c r="AA338" s="13" t="s">
        <v>22</v>
      </c>
      <c r="AB338" s="16">
        <v>0.13504451602321976</v>
      </c>
      <c r="AC338" s="16">
        <v>8.1656227846752652E-2</v>
      </c>
      <c r="AD338" s="18">
        <v>232854.86</v>
      </c>
      <c r="AE338" s="20">
        <f t="shared" si="5"/>
        <v>25.146029190279414</v>
      </c>
      <c r="AF338" s="13">
        <v>2.6639473329243475</v>
      </c>
      <c r="AG338" s="13">
        <f>(Table2[[#This Row],[Real Losses (million gallons/ year)]]*1000000)/Table2[[#This Row],[Number of Service Connections]]/365</f>
        <v>22.482081857355066</v>
      </c>
      <c r="AH338" s="13">
        <f>(Table2[[#This Row],[Real Losses (million gallons/ year)]]*1000000)/Table2[[#This Row],[Length of Mains (miles)]]/365</f>
        <v>1149.3069362237693</v>
      </c>
      <c r="AI338" s="18">
        <v>29.012566658360328</v>
      </c>
      <c r="AJ338" s="18">
        <v>5.7076401694492898</v>
      </c>
      <c r="AK338" s="18">
        <v>23.30492648891104</v>
      </c>
      <c r="AL338" s="13">
        <v>76.745098039215691</v>
      </c>
      <c r="AM338" s="13">
        <v>65.861033980303091</v>
      </c>
      <c r="AN338" s="13">
        <v>1.4646652168421734</v>
      </c>
      <c r="AO338" s="14" t="s">
        <v>36</v>
      </c>
      <c r="AP338" s="14" t="s">
        <v>33</v>
      </c>
      <c r="AQ338" s="14" t="s">
        <v>43</v>
      </c>
    </row>
    <row r="339" spans="1:43" x14ac:dyDescent="0.2">
      <c r="A339" s="13" t="s">
        <v>509</v>
      </c>
      <c r="B339" s="13" t="s">
        <v>510</v>
      </c>
      <c r="C339" s="13" t="s">
        <v>1104</v>
      </c>
      <c r="D339" s="13">
        <v>5246.4860200000003</v>
      </c>
      <c r="E339" s="13">
        <v>0</v>
      </c>
      <c r="F339" s="13">
        <v>0</v>
      </c>
      <c r="G339" s="13">
        <v>5246.1142200000004</v>
      </c>
      <c r="H339" s="13">
        <v>4027.828</v>
      </c>
      <c r="I339" s="13">
        <v>1.958</v>
      </c>
      <c r="J339" s="13">
        <v>5.3659999999999997</v>
      </c>
      <c r="K339" s="13">
        <v>65.576427750000008</v>
      </c>
      <c r="L339" s="13">
        <v>4100.7284277500003</v>
      </c>
      <c r="M339" s="13">
        <v>1145.3857922500001</v>
      </c>
      <c r="N339" s="13">
        <v>212.34638318819037</v>
      </c>
      <c r="O339" s="13">
        <v>933.03940906180969</v>
      </c>
      <c r="P339" s="13">
        <v>1216.3282200000001</v>
      </c>
      <c r="Q339" s="13">
        <v>682</v>
      </c>
      <c r="R339" s="13">
        <v>46000</v>
      </c>
      <c r="S339" s="13">
        <v>62.152000000000001</v>
      </c>
      <c r="T339" s="18">
        <v>17893148</v>
      </c>
      <c r="U339" s="18">
        <v>2.0499999999999998</v>
      </c>
      <c r="V339" s="18">
        <v>136.06</v>
      </c>
      <c r="W339" s="13">
        <v>351.40235419487277</v>
      </c>
      <c r="X339" s="13">
        <f>IFERROR(((W339*1000000)/Table2[[#This Row],[Number of Service Connections]])/365,"")</f>
        <v>20.929264692964431</v>
      </c>
      <c r="Y339" s="18">
        <v>435310.09</v>
      </c>
      <c r="Z339" s="18">
        <v>126949.34</v>
      </c>
      <c r="AA339" s="13" t="s">
        <v>22</v>
      </c>
      <c r="AB339" s="16">
        <v>0.23185317150795851</v>
      </c>
      <c r="AC339" s="16">
        <v>3.1962617995022737E-2</v>
      </c>
      <c r="AD339" s="18">
        <v>562259.43000000005</v>
      </c>
      <c r="AE339" s="20">
        <f t="shared" si="5"/>
        <v>68.218331879094706</v>
      </c>
      <c r="AF339" s="13">
        <v>12.647193757486026</v>
      </c>
      <c r="AG339" s="13">
        <f>(Table2[[#This Row],[Real Losses (million gallons/ year)]]*1000000)/Table2[[#This Row],[Number of Service Connections]]/365</f>
        <v>55.571138121608676</v>
      </c>
      <c r="AH339" s="13">
        <f>(Table2[[#This Row],[Real Losses (million gallons/ year)]]*1000000)/Table2[[#This Row],[Length of Mains (miles)]]/365</f>
        <v>3748.1999319560105</v>
      </c>
      <c r="AI339" s="18">
        <v>12.223031086956521</v>
      </c>
      <c r="AJ339" s="18">
        <v>9.4632628260869573</v>
      </c>
      <c r="AK339" s="18">
        <v>2.7597682608695653</v>
      </c>
      <c r="AL339" s="13">
        <v>56.684706556528418</v>
      </c>
      <c r="AM339" s="13">
        <v>933.03940906180969</v>
      </c>
      <c r="AN339" s="13">
        <v>2.6551882704359624</v>
      </c>
      <c r="AO339" s="14" t="s">
        <v>23</v>
      </c>
      <c r="AP339" s="14" t="s">
        <v>24</v>
      </c>
      <c r="AQ339" s="14" t="s">
        <v>25</v>
      </c>
    </row>
    <row r="340" spans="1:43" ht="22.5" x14ac:dyDescent="0.2">
      <c r="A340" s="13" t="s">
        <v>511</v>
      </c>
      <c r="B340" s="13" t="s">
        <v>512</v>
      </c>
      <c r="C340" s="13" t="s">
        <v>766</v>
      </c>
      <c r="E340" s="13">
        <v>11.652521</v>
      </c>
      <c r="G340" s="13">
        <v>11.652521</v>
      </c>
      <c r="H340" s="13">
        <v>11.459</v>
      </c>
      <c r="K340" s="13">
        <v>0.1</v>
      </c>
      <c r="L340" s="13">
        <v>11.558999999999999</v>
      </c>
      <c r="M340" s="13">
        <v>9.3521000000000853E-2</v>
      </c>
      <c r="N340" s="13">
        <v>5.7778802500000004E-2</v>
      </c>
      <c r="O340" s="13">
        <v>3.574219750000085E-2</v>
      </c>
      <c r="P340" s="13">
        <v>0.19352100000000086</v>
      </c>
      <c r="Q340" s="13">
        <v>4.3155450000000002</v>
      </c>
      <c r="R340" s="13">
        <v>46</v>
      </c>
      <c r="S340" s="13">
        <v>57.5</v>
      </c>
      <c r="T340" s="18">
        <v>228267.41</v>
      </c>
      <c r="U340" s="18">
        <v>39.549999999999997</v>
      </c>
      <c r="V340" s="18">
        <v>12352.43</v>
      </c>
      <c r="W340" s="13" t="s">
        <v>28</v>
      </c>
      <c r="X340" s="13" t="str">
        <f>IFERROR(((W340*1000000)/Table2[[#This Row],[Number of Service Connections]])/365,"")</f>
        <v/>
      </c>
      <c r="Y340" s="18">
        <v>2285.09</v>
      </c>
      <c r="Z340" s="18">
        <v>441.5</v>
      </c>
      <c r="AA340" s="13" t="s">
        <v>22</v>
      </c>
      <c r="AB340" s="16">
        <v>1.6607650825087625E-2</v>
      </c>
      <c r="AC340" s="16">
        <v>1.7356134424697051E-2</v>
      </c>
      <c r="AD340" s="18">
        <v>2726.59</v>
      </c>
      <c r="AE340" s="20">
        <f t="shared" si="5"/>
        <v>5.5700416914830759</v>
      </c>
      <c r="AF340" s="13">
        <v>3.4412628052412151</v>
      </c>
      <c r="AG340" s="13">
        <f>(Table2[[#This Row],[Real Losses (million gallons/ year)]]*1000000)/Table2[[#This Row],[Number of Service Connections]]/365</f>
        <v>2.1287788862418608</v>
      </c>
      <c r="AH340" s="13">
        <f>(Table2[[#This Row],[Real Losses (million gallons/ year)]]*1000000)/Table2[[#This Row],[Length of Mains (miles)]]/365</f>
        <v>22.690953000635051</v>
      </c>
      <c r="AL340" s="13">
        <v>53.033333333333317</v>
      </c>
      <c r="AM340" s="13">
        <v>3.574219750000085E-2</v>
      </c>
      <c r="AO340" s="14" t="s">
        <v>36</v>
      </c>
      <c r="AP340" s="14" t="s">
        <v>24</v>
      </c>
      <c r="AQ340" s="14" t="s">
        <v>40</v>
      </c>
    </row>
    <row r="341" spans="1:43" ht="22.5" x14ac:dyDescent="0.2">
      <c r="A341" s="13" t="s">
        <v>513</v>
      </c>
      <c r="B341" s="13" t="s">
        <v>514</v>
      </c>
      <c r="C341" s="13" t="s">
        <v>1105</v>
      </c>
      <c r="D341" s="13">
        <v>294.149</v>
      </c>
      <c r="E341" s="13">
        <v>0</v>
      </c>
      <c r="F341" s="13">
        <v>0</v>
      </c>
      <c r="G341" s="13">
        <v>294.149</v>
      </c>
      <c r="H341" s="13">
        <v>159.453</v>
      </c>
      <c r="I341" s="13">
        <v>0</v>
      </c>
      <c r="J341" s="13">
        <v>4.2560000000000002</v>
      </c>
      <c r="K341" s="13">
        <v>18.920000000000002</v>
      </c>
      <c r="L341" s="13">
        <v>182.62900000000002</v>
      </c>
      <c r="M341" s="13">
        <v>111.51999999999998</v>
      </c>
      <c r="N341" s="13">
        <v>4.1386325000000079</v>
      </c>
      <c r="O341" s="13">
        <v>107.38136749999997</v>
      </c>
      <c r="P341" s="13">
        <v>134.69599999999997</v>
      </c>
      <c r="Q341" s="13">
        <v>341.8</v>
      </c>
      <c r="R341" s="13">
        <v>3792</v>
      </c>
      <c r="S341" s="13">
        <v>120</v>
      </c>
      <c r="T341" s="18">
        <v>143075</v>
      </c>
      <c r="U341" s="18">
        <v>8.01</v>
      </c>
      <c r="V341" s="18">
        <v>846.75</v>
      </c>
      <c r="W341" s="13">
        <v>105.9056844</v>
      </c>
      <c r="X341" s="13">
        <f>IFERROR(((W341*1000000)/Table2[[#This Row],[Number of Service Connections]])/365,"")</f>
        <v>76.517025316455687</v>
      </c>
      <c r="Y341" s="18">
        <v>33150.449999999997</v>
      </c>
      <c r="Z341" s="18">
        <v>90925.17</v>
      </c>
      <c r="AA341" s="13" t="s">
        <v>22</v>
      </c>
      <c r="AB341" s="16">
        <v>0.45791758598533389</v>
      </c>
      <c r="AC341" s="16">
        <v>1.004367620168618</v>
      </c>
      <c r="AD341" s="18">
        <v>124075.62</v>
      </c>
      <c r="AE341" s="20">
        <f t="shared" si="5"/>
        <v>80.573377261429968</v>
      </c>
      <c r="AF341" s="13">
        <v>2.9901685596208369</v>
      </c>
      <c r="AG341" s="13">
        <f>(Table2[[#This Row],[Real Losses (million gallons/ year)]]*1000000)/Table2[[#This Row],[Number of Service Connections]]/365</f>
        <v>77.583208701809127</v>
      </c>
      <c r="AH341" s="13">
        <f>(Table2[[#This Row],[Real Losses (million gallons/ year)]]*1000000)/Table2[[#This Row],[Length of Mains (miles)]]/365</f>
        <v>860.72418782112402</v>
      </c>
      <c r="AI341" s="18">
        <v>32.720363924050631</v>
      </c>
      <c r="AJ341" s="18">
        <v>8.742207278481013</v>
      </c>
      <c r="AK341" s="18">
        <v>23.978156645569619</v>
      </c>
      <c r="AL341" s="13">
        <v>59.176470588235297</v>
      </c>
      <c r="AM341" s="13">
        <v>107.38136749999997</v>
      </c>
      <c r="AN341" s="13">
        <v>1.0139339366754516</v>
      </c>
      <c r="AO341" s="14" t="s">
        <v>23</v>
      </c>
      <c r="AP341" s="14" t="s">
        <v>37</v>
      </c>
      <c r="AQ341" s="14" t="s">
        <v>24</v>
      </c>
    </row>
    <row r="342" spans="1:43" x14ac:dyDescent="0.2">
      <c r="A342" s="13" t="s">
        <v>1243</v>
      </c>
      <c r="B342" s="13" t="s">
        <v>755</v>
      </c>
      <c r="C342" s="13" t="s">
        <v>1106</v>
      </c>
      <c r="D342" s="13">
        <v>45.6</v>
      </c>
      <c r="E342" s="13">
        <v>0</v>
      </c>
      <c r="F342" s="13">
        <v>0</v>
      </c>
      <c r="G342" s="13">
        <v>45.6</v>
      </c>
      <c r="H342" s="13">
        <v>38.610999999999997</v>
      </c>
      <c r="I342" s="13">
        <v>2.4E-2</v>
      </c>
      <c r="J342" s="13">
        <v>0.48</v>
      </c>
      <c r="K342" s="13">
        <v>0.57000000000000006</v>
      </c>
      <c r="L342" s="13">
        <v>39.684999999999995</v>
      </c>
      <c r="M342" s="13">
        <v>5.9150000000000063</v>
      </c>
      <c r="N342" s="13">
        <v>2.2679485526315823</v>
      </c>
      <c r="O342" s="13">
        <v>3.6470514473684239</v>
      </c>
      <c r="P342" s="13">
        <v>6.965000000000007</v>
      </c>
      <c r="Q342" s="13">
        <v>10.199999999999999</v>
      </c>
      <c r="R342" s="13">
        <v>946</v>
      </c>
      <c r="S342" s="13">
        <v>55.1</v>
      </c>
      <c r="T342" s="18">
        <v>646641</v>
      </c>
      <c r="U342" s="18">
        <v>12.21</v>
      </c>
      <c r="V342" s="18">
        <v>341.13</v>
      </c>
      <c r="W342" s="13" t="s">
        <v>28</v>
      </c>
      <c r="X342" s="13" t="str">
        <f>IFERROR(((W342*1000000)/Table2[[#This Row],[Number of Service Connections]])/365,"")</f>
        <v/>
      </c>
      <c r="Y342" s="18">
        <v>27691.65</v>
      </c>
      <c r="Z342" s="18">
        <v>1244.1199999999999</v>
      </c>
      <c r="AA342" s="13" t="s">
        <v>22</v>
      </c>
      <c r="AB342" s="16">
        <v>0.15274122807017559</v>
      </c>
      <c r="AC342" s="16">
        <v>4.5301731544817626E-2</v>
      </c>
      <c r="AD342" s="18">
        <v>28935.77</v>
      </c>
      <c r="AE342" s="20">
        <f t="shared" si="5"/>
        <v>17.130527962002972</v>
      </c>
      <c r="AF342" s="13">
        <v>6.568242789051471</v>
      </c>
      <c r="AG342" s="13">
        <f>(Table2[[#This Row],[Real Losses (million gallons/ year)]]*1000000)/Table2[[#This Row],[Number of Service Connections]]/365</f>
        <v>10.562285172951501</v>
      </c>
      <c r="AH342" s="13">
        <f>(Table2[[#This Row],[Real Losses (million gallons/ year)]]*1000000)/Table2[[#This Row],[Length of Mains (miles)]]/365</f>
        <v>979.60017388354129</v>
      </c>
      <c r="AI342" s="18">
        <v>30.587494714587738</v>
      </c>
      <c r="AJ342" s="18">
        <v>29.272357293868922</v>
      </c>
      <c r="AK342" s="18">
        <v>1.315137420718816</v>
      </c>
      <c r="AL342" s="13">
        <v>48.245614035087719</v>
      </c>
      <c r="AM342" s="13">
        <v>3.6470514473684239</v>
      </c>
      <c r="AO342" s="14" t="s">
        <v>23</v>
      </c>
      <c r="AP342" s="14" t="s">
        <v>25</v>
      </c>
      <c r="AQ342" s="14" t="s">
        <v>24</v>
      </c>
    </row>
    <row r="343" spans="1:43" x14ac:dyDescent="0.2">
      <c r="A343" s="13" t="s">
        <v>750</v>
      </c>
      <c r="B343" s="13" t="s">
        <v>515</v>
      </c>
      <c r="C343" s="13" t="s">
        <v>1107</v>
      </c>
      <c r="D343" s="13">
        <v>348.53</v>
      </c>
      <c r="E343" s="13">
        <v>0</v>
      </c>
      <c r="F343" s="13">
        <v>353.70400000000001</v>
      </c>
      <c r="G343" s="13">
        <v>5.4010959253566284</v>
      </c>
      <c r="H343" s="13">
        <v>4.931</v>
      </c>
      <c r="I343" s="13">
        <v>0</v>
      </c>
      <c r="J343" s="13">
        <v>0</v>
      </c>
      <c r="K343" s="13">
        <v>6.7513699066957852E-2</v>
      </c>
      <c r="L343" s="13">
        <v>4.9985136990669581</v>
      </c>
      <c r="M343" s="13">
        <v>0.40258222628967033</v>
      </c>
      <c r="N343" s="13">
        <v>0.12646289287461629</v>
      </c>
      <c r="O343" s="13">
        <v>0.27611933341505401</v>
      </c>
      <c r="P343" s="13">
        <v>0.4700959253566282</v>
      </c>
      <c r="Q343" s="13">
        <v>8.73</v>
      </c>
      <c r="R343" s="13">
        <v>28</v>
      </c>
      <c r="S343" s="13">
        <v>73</v>
      </c>
      <c r="T343" s="18">
        <v>413929</v>
      </c>
      <c r="U343" s="18">
        <v>1.93</v>
      </c>
      <c r="V343" s="18">
        <v>1.1599999999999999</v>
      </c>
      <c r="W343" s="13" t="s">
        <v>28</v>
      </c>
      <c r="X343" s="13" t="str">
        <f>IFERROR(((W343*1000000)/Table2[[#This Row],[Number of Service Connections]])/365,"")</f>
        <v/>
      </c>
      <c r="Y343" s="18">
        <v>244.07</v>
      </c>
      <c r="Z343" s="18">
        <v>0.32</v>
      </c>
      <c r="AA343" s="13" t="s">
        <v>22</v>
      </c>
      <c r="AB343" s="16">
        <v>8.7037136879880211E-2</v>
      </c>
      <c r="AC343" s="16">
        <v>5.9061336017937518E-4</v>
      </c>
      <c r="AD343" s="18">
        <v>244.39</v>
      </c>
      <c r="AE343" s="20">
        <f t="shared" si="5"/>
        <v>39.391607269047974</v>
      </c>
      <c r="AF343" s="13">
        <v>12.374059968162063</v>
      </c>
      <c r="AG343" s="13">
        <f>(Table2[[#This Row],[Real Losses (million gallons/ year)]]*1000000)/Table2[[#This Row],[Number of Service Connections]]/365</f>
        <v>27.017547300885909</v>
      </c>
      <c r="AH343" s="13">
        <f>(Table2[[#This Row],[Real Losses (million gallons/ year)]]*1000000)/Table2[[#This Row],[Length of Mains (miles)]]/365</f>
        <v>86.654218147171306</v>
      </c>
      <c r="AI343" s="18">
        <v>8.7282142857142855</v>
      </c>
      <c r="AJ343" s="18">
        <v>8.7167857142857148</v>
      </c>
      <c r="AK343" s="18">
        <v>1.1428571428571429E-2</v>
      </c>
      <c r="AL343" s="13">
        <v>63.872284611923654</v>
      </c>
      <c r="AM343" s="13">
        <v>0.27611933341505401</v>
      </c>
      <c r="AO343" s="14" t="s">
        <v>23</v>
      </c>
      <c r="AP343" s="14" t="s">
        <v>24</v>
      </c>
      <c r="AQ343" s="14" t="s">
        <v>25</v>
      </c>
    </row>
    <row r="344" spans="1:43" x14ac:dyDescent="0.2">
      <c r="A344" s="13" t="s">
        <v>516</v>
      </c>
      <c r="B344" s="13" t="s">
        <v>57</v>
      </c>
      <c r="C344" s="13" t="s">
        <v>1108</v>
      </c>
      <c r="E344" s="13">
        <v>216.47800000000001</v>
      </c>
      <c r="G344" s="13">
        <v>217.56582914572866</v>
      </c>
      <c r="H344" s="13">
        <v>155.31299999999999</v>
      </c>
      <c r="J344" s="13">
        <v>0</v>
      </c>
      <c r="K344" s="13">
        <v>2.7195728643216084</v>
      </c>
      <c r="L344" s="13">
        <v>158.03257286432159</v>
      </c>
      <c r="M344" s="13">
        <v>59.533256281407063</v>
      </c>
      <c r="N344" s="13">
        <v>4.914581688248953</v>
      </c>
      <c r="O344" s="13">
        <v>54.618674593158111</v>
      </c>
      <c r="P344" s="13">
        <v>62.252829145728668</v>
      </c>
      <c r="Q344" s="13">
        <v>70</v>
      </c>
      <c r="R344" s="13">
        <v>3611</v>
      </c>
      <c r="S344" s="13">
        <v>65</v>
      </c>
      <c r="T344" s="18">
        <v>1377211</v>
      </c>
      <c r="U344" s="18">
        <v>12.87</v>
      </c>
      <c r="V344" s="18">
        <v>2467.98</v>
      </c>
      <c r="W344" s="13">
        <v>21.835303749999998</v>
      </c>
      <c r="X344" s="13">
        <f>IFERROR(((W344*1000000)/Table2[[#This Row],[Number of Service Connections]])/365,"")</f>
        <v>16.566809747992242</v>
      </c>
      <c r="Y344" s="18">
        <v>63250.67</v>
      </c>
      <c r="Z344" s="18">
        <v>134797.79999999999</v>
      </c>
      <c r="AA344" s="13" t="s">
        <v>22</v>
      </c>
      <c r="AB344" s="16">
        <v>0.28613330222932598</v>
      </c>
      <c r="AC344" s="16">
        <v>0.14867751875919871</v>
      </c>
      <c r="AD344" s="18">
        <v>198048.46999999997</v>
      </c>
      <c r="AE344" s="20">
        <f t="shared" si="5"/>
        <v>45.16887613677163</v>
      </c>
      <c r="AF344" s="13">
        <v>3.7287752326407153</v>
      </c>
      <c r="AG344" s="13">
        <f>(Table2[[#This Row],[Real Losses (million gallons/ year)]]*1000000)/Table2[[#This Row],[Number of Service Connections]]/365</f>
        <v>41.440100904130915</v>
      </c>
      <c r="AH344" s="13">
        <f>(Table2[[#This Row],[Real Losses (million gallons/ year)]]*1000000)/Table2[[#This Row],[Length of Mains (miles)]]/365</f>
        <v>2137.717205211668</v>
      </c>
      <c r="AI344" s="18">
        <v>54.84587925782332</v>
      </c>
      <c r="AJ344" s="18">
        <v>17.51610911104957</v>
      </c>
      <c r="AK344" s="18">
        <v>37.329770146773747</v>
      </c>
      <c r="AL344" s="13">
        <v>82.417744610281915</v>
      </c>
      <c r="AM344" s="13">
        <v>54.618674593158111</v>
      </c>
      <c r="AN344" s="13">
        <v>2.5013929377171187</v>
      </c>
      <c r="AO344" s="14" t="s">
        <v>24</v>
      </c>
      <c r="AP344" s="14" t="s">
        <v>33</v>
      </c>
      <c r="AQ344" s="14" t="s">
        <v>43</v>
      </c>
    </row>
    <row r="345" spans="1:43" x14ac:dyDescent="0.2">
      <c r="A345" s="13" t="s">
        <v>732</v>
      </c>
      <c r="B345" s="13" t="s">
        <v>157</v>
      </c>
      <c r="C345" s="13" t="s">
        <v>1109</v>
      </c>
      <c r="D345" s="13">
        <v>0</v>
      </c>
      <c r="E345" s="13">
        <v>207.77799999999999</v>
      </c>
      <c r="F345" s="13">
        <v>0</v>
      </c>
      <c r="G345" s="13">
        <v>205.21283950617283</v>
      </c>
      <c r="H345" s="13">
        <v>141.423</v>
      </c>
      <c r="I345" s="13">
        <v>0</v>
      </c>
      <c r="J345" s="13">
        <v>7.6676000000000002</v>
      </c>
      <c r="K345" s="13">
        <v>4.8452999999999999</v>
      </c>
      <c r="L345" s="13">
        <v>153.9359</v>
      </c>
      <c r="M345" s="13">
        <v>51.276939506172823</v>
      </c>
      <c r="N345" s="13">
        <v>1.360217551007838</v>
      </c>
      <c r="O345" s="13">
        <v>49.916721955164988</v>
      </c>
      <c r="P345" s="13">
        <v>63.789839506172825</v>
      </c>
      <c r="Q345" s="13">
        <v>150</v>
      </c>
      <c r="R345" s="13">
        <v>3302</v>
      </c>
      <c r="S345" s="13">
        <v>80</v>
      </c>
      <c r="T345" s="18">
        <v>1333007.8600000001</v>
      </c>
      <c r="U345" s="18">
        <v>10.06</v>
      </c>
      <c r="V345" s="18">
        <v>1404.56</v>
      </c>
      <c r="W345" s="13">
        <v>38.158560000000001</v>
      </c>
      <c r="X345" s="13">
        <f>IFERROR(((W345*1000000)/Table2[[#This Row],[Number of Service Connections]])/365,"")</f>
        <v>31.660811629315567</v>
      </c>
      <c r="Y345" s="18">
        <v>13683.79</v>
      </c>
      <c r="Z345" s="18">
        <v>70111.03</v>
      </c>
      <c r="AA345" s="13" t="s">
        <v>22</v>
      </c>
      <c r="AB345" s="16">
        <v>0.31084721433453005</v>
      </c>
      <c r="AC345" s="16">
        <v>7.6046016995342677E-2</v>
      </c>
      <c r="AD345" s="18">
        <v>83794.820000000007</v>
      </c>
      <c r="AE345" s="20">
        <f t="shared" si="5"/>
        <v>42.545356078236381</v>
      </c>
      <c r="AF345" s="13">
        <v>1.1285958290183931</v>
      </c>
      <c r="AG345" s="13">
        <f>(Table2[[#This Row],[Real Losses (million gallons/ year)]]*1000000)/Table2[[#This Row],[Number of Service Connections]]/365</f>
        <v>41.416760249217987</v>
      </c>
      <c r="AH345" s="13">
        <f>(Table2[[#This Row],[Real Losses (million gallons/ year)]]*1000000)/Table2[[#This Row],[Length of Mains (miles)]]/365</f>
        <v>911.72094895278519</v>
      </c>
      <c r="AI345" s="18">
        <v>25.376989703210175</v>
      </c>
      <c r="AJ345" s="18">
        <v>4.1440914597213814</v>
      </c>
      <c r="AK345" s="18">
        <v>21.232898243488794</v>
      </c>
      <c r="AL345" s="13">
        <v>64.529411764705884</v>
      </c>
      <c r="AM345" s="13">
        <v>49.916721955164988</v>
      </c>
      <c r="AN345" s="13">
        <v>1.3081395617435507</v>
      </c>
      <c r="AO345" s="14" t="s">
        <v>36</v>
      </c>
      <c r="AP345" s="14" t="s">
        <v>55</v>
      </c>
      <c r="AQ345" s="14" t="s">
        <v>24</v>
      </c>
    </row>
    <row r="346" spans="1:43" ht="22.5" x14ac:dyDescent="0.2">
      <c r="A346" s="13" t="s">
        <v>517</v>
      </c>
      <c r="B346" s="13" t="s">
        <v>518</v>
      </c>
      <c r="C346" s="13" t="s">
        <v>1110</v>
      </c>
      <c r="D346" s="13">
        <v>755.56100000000004</v>
      </c>
      <c r="E346" s="13">
        <v>0</v>
      </c>
      <c r="F346" s="13">
        <v>0</v>
      </c>
      <c r="G346" s="13">
        <v>755.56100000000004</v>
      </c>
      <c r="H346" s="13">
        <v>577.68698400000005</v>
      </c>
      <c r="I346" s="13">
        <v>0</v>
      </c>
      <c r="J346" s="13">
        <v>0.873</v>
      </c>
      <c r="K346" s="13">
        <v>5.9924999999999997</v>
      </c>
      <c r="L346" s="13">
        <v>584.55248400000005</v>
      </c>
      <c r="M346" s="13">
        <v>171.00851599999999</v>
      </c>
      <c r="N346" s="13">
        <v>33.783645433684249</v>
      </c>
      <c r="O346" s="13">
        <v>137.22487056631573</v>
      </c>
      <c r="P346" s="13">
        <v>177.87401599999998</v>
      </c>
      <c r="Q346" s="13">
        <v>64.180000000000007</v>
      </c>
      <c r="R346" s="13">
        <v>4201</v>
      </c>
      <c r="S346" s="13">
        <v>55</v>
      </c>
      <c r="T346" s="18">
        <v>2746884.94</v>
      </c>
      <c r="U346" s="18">
        <v>3.77</v>
      </c>
      <c r="V346" s="18">
        <v>335.43</v>
      </c>
      <c r="W346" s="13">
        <v>24.412343910000004</v>
      </c>
      <c r="X346" s="13">
        <f>IFERROR(((W346*1000000)/Table2[[#This Row],[Number of Service Connections]])/365,"")</f>
        <v>15.920765055939066</v>
      </c>
      <c r="Y346" s="18">
        <v>127465.69</v>
      </c>
      <c r="Z346" s="18">
        <v>46029.89</v>
      </c>
      <c r="AA346" s="13" t="s">
        <v>22</v>
      </c>
      <c r="AB346" s="16">
        <v>0.23541979535735694</v>
      </c>
      <c r="AC346" s="16">
        <v>6.3999223637606101E-2</v>
      </c>
      <c r="AD346" s="18">
        <v>173495.58000000002</v>
      </c>
      <c r="AE346" s="20">
        <f t="shared" si="5"/>
        <v>111.52498980999306</v>
      </c>
      <c r="AF346" s="13">
        <v>22.032357223286205</v>
      </c>
      <c r="AG346" s="13">
        <f>(Table2[[#This Row],[Real Losses (million gallons/ year)]]*1000000)/Table2[[#This Row],[Number of Service Connections]]/365</f>
        <v>89.492632586706847</v>
      </c>
      <c r="AH346" s="13">
        <f>(Table2[[#This Row],[Real Losses (million gallons/ year)]]*1000000)/Table2[[#This Row],[Length of Mains (miles)]]/365</f>
        <v>5857.8770566649328</v>
      </c>
      <c r="AI346" s="18">
        <v>41.298638419423945</v>
      </c>
      <c r="AJ346" s="18">
        <v>30.341749583432517</v>
      </c>
      <c r="AK346" s="18">
        <v>10.95688883599143</v>
      </c>
      <c r="AL346" s="13">
        <v>68.598039215686271</v>
      </c>
      <c r="AM346" s="13">
        <v>137.22487056631573</v>
      </c>
      <c r="AN346" s="13">
        <v>5.621126388855453</v>
      </c>
      <c r="AO346" s="14" t="s">
        <v>23</v>
      </c>
      <c r="AP346" s="14" t="s">
        <v>24</v>
      </c>
      <c r="AQ346" s="14" t="s">
        <v>45</v>
      </c>
    </row>
    <row r="347" spans="1:43" x14ac:dyDescent="0.2">
      <c r="A347" s="13" t="s">
        <v>519</v>
      </c>
      <c r="B347" s="13" t="s">
        <v>1313</v>
      </c>
      <c r="C347" s="13" t="s">
        <v>1111</v>
      </c>
      <c r="D347" s="13">
        <v>21.9</v>
      </c>
      <c r="E347" s="13">
        <v>24.724</v>
      </c>
      <c r="F347" s="13">
        <v>0</v>
      </c>
      <c r="G347" s="13">
        <v>46.623999999999995</v>
      </c>
      <c r="H347" s="13">
        <v>33.89</v>
      </c>
      <c r="I347" s="13">
        <v>0.117965</v>
      </c>
      <c r="J347" s="13">
        <v>0.3</v>
      </c>
      <c r="K347" s="13">
        <v>1.1125</v>
      </c>
      <c r="L347" s="13">
        <v>35.420464999999993</v>
      </c>
      <c r="M347" s="13">
        <v>11.203535000000002</v>
      </c>
      <c r="N347" s="13">
        <v>0.20128499999999999</v>
      </c>
      <c r="O347" s="13">
        <v>11.002250000000002</v>
      </c>
      <c r="P347" s="13">
        <v>12.616035000000004</v>
      </c>
      <c r="Q347" s="13">
        <v>7.6</v>
      </c>
      <c r="R347" s="13">
        <v>423</v>
      </c>
      <c r="S347" s="13">
        <v>65</v>
      </c>
      <c r="T347" s="18">
        <v>210751082</v>
      </c>
      <c r="U347" s="18">
        <v>10.85</v>
      </c>
      <c r="V347" s="18">
        <v>1428.26</v>
      </c>
      <c r="W347" s="13" t="s">
        <v>28</v>
      </c>
      <c r="X347" s="13" t="str">
        <f>IFERROR(((W347*1000000)/Table2[[#This Row],[Number of Service Connections]])/365,"")</f>
        <v/>
      </c>
      <c r="Y347" s="18">
        <v>2184.14</v>
      </c>
      <c r="Z347" s="18">
        <v>15714.07</v>
      </c>
      <c r="AA347" s="13" t="s">
        <v>22</v>
      </c>
      <c r="AB347" s="16">
        <v>0.27059100463280722</v>
      </c>
      <c r="AC347" s="16">
        <v>9.4498333884185235E-5</v>
      </c>
      <c r="AD347" s="18">
        <v>17898.21</v>
      </c>
      <c r="AE347" s="20">
        <f t="shared" si="5"/>
        <v>72.564105055215535</v>
      </c>
      <c r="AF347" s="13">
        <v>1.3037015447391431</v>
      </c>
      <c r="AG347" s="13">
        <f>(Table2[[#This Row],[Real Losses (million gallons/ year)]]*1000000)/Table2[[#This Row],[Number of Service Connections]]/365</f>
        <v>71.260403510476394</v>
      </c>
      <c r="AH347" s="13">
        <f>(Table2[[#This Row],[Real Losses (million gallons/ year)]]*1000000)/Table2[[#This Row],[Length of Mains (miles)]]/365</f>
        <v>3966.2040374909884</v>
      </c>
      <c r="AI347" s="18">
        <v>42.312553191489364</v>
      </c>
      <c r="AJ347" s="18">
        <v>5.1634515366430263</v>
      </c>
      <c r="AK347" s="18">
        <v>37.149101654846334</v>
      </c>
      <c r="AL347" s="13">
        <v>51.855279714385496</v>
      </c>
      <c r="AM347" s="13">
        <v>11.002250000000002</v>
      </c>
      <c r="AO347" s="14" t="s">
        <v>23</v>
      </c>
      <c r="AP347" s="14" t="s">
        <v>25</v>
      </c>
      <c r="AQ347" s="14" t="s">
        <v>24</v>
      </c>
    </row>
    <row r="348" spans="1:43" x14ac:dyDescent="0.2">
      <c r="A348" s="13" t="s">
        <v>520</v>
      </c>
      <c r="B348" s="13" t="s">
        <v>521</v>
      </c>
      <c r="C348" s="13" t="s">
        <v>1112</v>
      </c>
      <c r="E348" s="13">
        <v>217.833</v>
      </c>
      <c r="G348" s="13">
        <v>217.833</v>
      </c>
      <c r="H348" s="13">
        <v>154.827</v>
      </c>
      <c r="I348" s="13">
        <v>0.124</v>
      </c>
      <c r="J348" s="13">
        <v>0</v>
      </c>
      <c r="K348" s="13">
        <v>2.7229125000000001</v>
      </c>
      <c r="L348" s="13">
        <v>157.6739125</v>
      </c>
      <c r="M348" s="13">
        <v>60.159087499999998</v>
      </c>
      <c r="N348" s="13">
        <v>5.720113917525774</v>
      </c>
      <c r="O348" s="13">
        <v>54.438973582474226</v>
      </c>
      <c r="P348" s="13">
        <v>62.881999999999998</v>
      </c>
      <c r="Q348" s="13">
        <v>22</v>
      </c>
      <c r="R348" s="13">
        <v>1572</v>
      </c>
      <c r="S348" s="13">
        <v>68</v>
      </c>
      <c r="T348" s="18">
        <v>1529924</v>
      </c>
      <c r="U348" s="18">
        <v>9.3000000000000007</v>
      </c>
      <c r="V348" s="18">
        <v>2700</v>
      </c>
      <c r="W348" s="13" t="s">
        <v>28</v>
      </c>
      <c r="X348" s="13" t="str">
        <f>IFERROR(((W348*1000000)/Table2[[#This Row],[Number of Service Connections]])/365,"")</f>
        <v/>
      </c>
      <c r="Y348" s="18">
        <v>53197.06</v>
      </c>
      <c r="Z348" s="18">
        <v>146985.23000000001</v>
      </c>
      <c r="AA348" s="13" t="s">
        <v>22</v>
      </c>
      <c r="AB348" s="16">
        <v>0.28867067891458137</v>
      </c>
      <c r="AC348" s="16">
        <v>0.13564997467565063</v>
      </c>
      <c r="AD348" s="18">
        <v>200182.29</v>
      </c>
      <c r="AE348" s="20">
        <f t="shared" si="5"/>
        <v>104.84695789326921</v>
      </c>
      <c r="AF348" s="13">
        <v>9.9691761956251082</v>
      </c>
      <c r="AG348" s="13">
        <f>(Table2[[#This Row],[Real Losses (million gallons/ year)]]*1000000)/Table2[[#This Row],[Number of Service Connections]]/365</f>
        <v>94.877781697644096</v>
      </c>
      <c r="AH348" s="13">
        <f>(Table2[[#This Row],[Real Losses (million gallons/ year)]]*1000000)/Table2[[#This Row],[Length of Mains (miles)]]/365</f>
        <v>6779.4487649407502</v>
      </c>
      <c r="AI348" s="18">
        <v>127.34242366412214</v>
      </c>
      <c r="AJ348" s="18">
        <v>33.840368956742999</v>
      </c>
      <c r="AK348" s="18">
        <v>93.502054707379131</v>
      </c>
      <c r="AL348" s="13">
        <v>66.950980392156865</v>
      </c>
      <c r="AM348" s="13">
        <v>54.438973582474226</v>
      </c>
      <c r="AO348" s="14" t="s">
        <v>36</v>
      </c>
      <c r="AP348" s="14" t="s">
        <v>24</v>
      </c>
      <c r="AQ348" s="14" t="s">
        <v>33</v>
      </c>
    </row>
    <row r="349" spans="1:43" x14ac:dyDescent="0.2">
      <c r="A349" s="13" t="s">
        <v>522</v>
      </c>
      <c r="B349" s="13" t="s">
        <v>523</v>
      </c>
      <c r="C349" s="13" t="s">
        <v>1113</v>
      </c>
      <c r="D349" s="13">
        <v>0</v>
      </c>
      <c r="E349" s="13">
        <v>9.7799999999999994</v>
      </c>
      <c r="F349" s="13">
        <v>0</v>
      </c>
      <c r="G349" s="13">
        <v>10.294736842105262</v>
      </c>
      <c r="H349" s="13">
        <v>9.5327000000000002</v>
      </c>
      <c r="I349" s="13">
        <v>1.0999999999999999E-2</v>
      </c>
      <c r="J349" s="13">
        <v>0</v>
      </c>
      <c r="K349" s="13">
        <v>0.12868421052631579</v>
      </c>
      <c r="L349" s="13">
        <v>9.6723842105263156</v>
      </c>
      <c r="M349" s="13">
        <v>0.62235263157894671</v>
      </c>
      <c r="N349" s="13">
        <v>4.9568592105263154E-2</v>
      </c>
      <c r="O349" s="13">
        <v>0.57278403947368361</v>
      </c>
      <c r="P349" s="13">
        <v>0.75103684210526245</v>
      </c>
      <c r="Q349" s="13">
        <v>4.72</v>
      </c>
      <c r="R349" s="13">
        <v>207</v>
      </c>
      <c r="S349" s="13">
        <v>50</v>
      </c>
      <c r="T349" s="18">
        <v>155856.45000000001</v>
      </c>
      <c r="U349" s="18">
        <v>11.17</v>
      </c>
      <c r="V349" s="18">
        <v>4858.88</v>
      </c>
      <c r="W349" s="13" t="s">
        <v>28</v>
      </c>
      <c r="X349" s="13" t="str">
        <f>IFERROR(((W349*1000000)/Table2[[#This Row],[Number of Service Connections]])/365,"")</f>
        <v/>
      </c>
      <c r="Y349" s="18">
        <v>553.67999999999995</v>
      </c>
      <c r="Z349" s="18">
        <v>2783.09</v>
      </c>
      <c r="AA349" s="13" t="s">
        <v>22</v>
      </c>
      <c r="AB349" s="16">
        <v>7.2953476482617532E-2</v>
      </c>
      <c r="AC349" s="16">
        <v>2.5421028288375527E-2</v>
      </c>
      <c r="AD349" s="18">
        <v>3336.77</v>
      </c>
      <c r="AE349" s="20">
        <f t="shared" si="5"/>
        <v>8.237080690608785</v>
      </c>
      <c r="AF349" s="13">
        <v>0.65605971947936137</v>
      </c>
      <c r="AG349" s="13">
        <f>(Table2[[#This Row],[Real Losses (million gallons/ year)]]*1000000)/Table2[[#This Row],[Number of Service Connections]]/365</f>
        <v>7.5810209711294227</v>
      </c>
      <c r="AH349" s="13">
        <f>(Table2[[#This Row],[Real Losses (million gallons/ year)]]*1000000)/Table2[[#This Row],[Length of Mains (miles)]]/365</f>
        <v>332.47274174232854</v>
      </c>
      <c r="AI349" s="18">
        <v>16.119661835748794</v>
      </c>
      <c r="AJ349" s="18">
        <v>2.6747826086956521</v>
      </c>
      <c r="AK349" s="18">
        <v>13.444879227053141</v>
      </c>
      <c r="AL349" s="13">
        <v>39.2156862745098</v>
      </c>
      <c r="AM349" s="13">
        <v>0.57278403947368361</v>
      </c>
      <c r="AO349" s="14" t="s">
        <v>36</v>
      </c>
      <c r="AP349" s="14" t="s">
        <v>25</v>
      </c>
      <c r="AQ349" s="14" t="s">
        <v>24</v>
      </c>
    </row>
    <row r="350" spans="1:43" x14ac:dyDescent="0.2">
      <c r="A350" s="13" t="s">
        <v>524</v>
      </c>
      <c r="B350" s="13" t="s">
        <v>525</v>
      </c>
      <c r="C350" s="13" t="s">
        <v>1114</v>
      </c>
      <c r="D350" s="13">
        <v>0</v>
      </c>
      <c r="E350" s="13">
        <v>45.512</v>
      </c>
      <c r="F350" s="13">
        <v>1.7589999999999999</v>
      </c>
      <c r="G350" s="13">
        <v>43.753</v>
      </c>
      <c r="H350" s="13">
        <v>33.344000000000001</v>
      </c>
      <c r="I350" s="13">
        <v>0</v>
      </c>
      <c r="J350" s="13">
        <v>4.0000000000000001E-3</v>
      </c>
      <c r="K350" s="13">
        <v>2.0089999999999999</v>
      </c>
      <c r="L350" s="13">
        <v>35.356999999999999</v>
      </c>
      <c r="M350" s="13">
        <v>8.3960000000000008</v>
      </c>
      <c r="N350" s="13">
        <v>1.947900394736847</v>
      </c>
      <c r="O350" s="13">
        <v>6.4480996052631543</v>
      </c>
      <c r="P350" s="13">
        <v>10.409000000000001</v>
      </c>
      <c r="Q350" s="13">
        <v>55.9</v>
      </c>
      <c r="R350" s="13">
        <v>704</v>
      </c>
      <c r="S350" s="13">
        <v>80</v>
      </c>
      <c r="T350" s="18">
        <v>361698</v>
      </c>
      <c r="U350" s="18">
        <v>8.7200000000000006</v>
      </c>
      <c r="V350" s="18">
        <v>3088.64</v>
      </c>
      <c r="W350" s="13" t="s">
        <v>28</v>
      </c>
      <c r="X350" s="13" t="str">
        <f>IFERROR(((W350*1000000)/Table2[[#This Row],[Number of Service Connections]])/365,"")</f>
        <v/>
      </c>
      <c r="Y350" s="18">
        <v>16985.689999999999</v>
      </c>
      <c r="Z350" s="18">
        <v>19915.86</v>
      </c>
      <c r="AA350" s="13" t="s">
        <v>22</v>
      </c>
      <c r="AB350" s="16">
        <v>0.23790368660434716</v>
      </c>
      <c r="AC350" s="16">
        <v>0.1192126639541974</v>
      </c>
      <c r="AD350" s="18">
        <v>36901.550000000003</v>
      </c>
      <c r="AE350" s="20">
        <f t="shared" si="5"/>
        <v>32.674346201743468</v>
      </c>
      <c r="AF350" s="13">
        <v>7.5805588213607056</v>
      </c>
      <c r="AG350" s="13">
        <f>(Table2[[#This Row],[Real Losses (million gallons/ year)]]*1000000)/Table2[[#This Row],[Number of Service Connections]]/365</f>
        <v>25.093787380382761</v>
      </c>
      <c r="AH350" s="13">
        <f>(Table2[[#This Row],[Real Losses (million gallons/ year)]]*1000000)/Table2[[#This Row],[Length of Mains (miles)]]/365</f>
        <v>316.02909330571492</v>
      </c>
      <c r="AI350" s="18">
        <v>52.416974431818183</v>
      </c>
      <c r="AJ350" s="18">
        <v>24.12740056818182</v>
      </c>
      <c r="AK350" s="18">
        <v>28.289573863636363</v>
      </c>
      <c r="AL350" s="13">
        <v>44.656862745098039</v>
      </c>
      <c r="AM350" s="13">
        <v>6.4480996052631543</v>
      </c>
      <c r="AO350" s="14" t="s">
        <v>36</v>
      </c>
      <c r="AP350" s="14" t="s">
        <v>25</v>
      </c>
      <c r="AQ350" s="14" t="s">
        <v>24</v>
      </c>
    </row>
    <row r="351" spans="1:43" x14ac:dyDescent="0.2">
      <c r="A351" s="13" t="s">
        <v>526</v>
      </c>
      <c r="B351" s="13" t="s">
        <v>527</v>
      </c>
      <c r="C351" s="13" t="s">
        <v>1115</v>
      </c>
      <c r="E351" s="13">
        <v>167.71600000000001</v>
      </c>
      <c r="F351" s="13">
        <v>70.463999999999999</v>
      </c>
      <c r="G351" s="13">
        <v>122.29292929292932</v>
      </c>
      <c r="H351" s="13">
        <v>88.86</v>
      </c>
      <c r="J351" s="13">
        <v>0.7</v>
      </c>
      <c r="K351" s="13">
        <v>1.5286616161616164</v>
      </c>
      <c r="L351" s="13">
        <v>91.088661616161616</v>
      </c>
      <c r="M351" s="13">
        <v>31.204267676767699</v>
      </c>
      <c r="N351" s="13">
        <v>0.97793257448860937</v>
      </c>
      <c r="O351" s="13">
        <v>30.226335102279091</v>
      </c>
      <c r="P351" s="13">
        <v>33.432929292929316</v>
      </c>
      <c r="Q351" s="13">
        <v>138.21</v>
      </c>
      <c r="R351" s="13">
        <v>1321</v>
      </c>
      <c r="S351" s="13">
        <v>73.900000000000006</v>
      </c>
      <c r="T351" s="18">
        <v>801340</v>
      </c>
      <c r="U351" s="18">
        <v>6.75</v>
      </c>
      <c r="V351" s="18">
        <v>2792.22</v>
      </c>
      <c r="W351" s="13">
        <v>25.513319248350005</v>
      </c>
      <c r="X351" s="13">
        <f>IFERROR(((W351*1000000)/Table2[[#This Row],[Number of Service Connections]])/365,"")</f>
        <v>52.914083868281615</v>
      </c>
      <c r="Y351" s="18">
        <v>6601.04</v>
      </c>
      <c r="Z351" s="18">
        <v>84398.58</v>
      </c>
      <c r="AA351" s="13" t="s">
        <v>22</v>
      </c>
      <c r="AB351" s="16">
        <v>0.27338399273147779</v>
      </c>
      <c r="AC351" s="16">
        <v>0.12132495047665488</v>
      </c>
      <c r="AD351" s="18">
        <v>90999.62</v>
      </c>
      <c r="AE351" s="20">
        <f t="shared" si="5"/>
        <v>64.716990401144216</v>
      </c>
      <c r="AF351" s="13">
        <v>2.0282114514504563</v>
      </c>
      <c r="AG351" s="13">
        <f>(Table2[[#This Row],[Real Losses (million gallons/ year)]]*1000000)/Table2[[#This Row],[Number of Service Connections]]/365</f>
        <v>62.688778949693756</v>
      </c>
      <c r="AH351" s="13">
        <f>(Table2[[#This Row],[Real Losses (million gallons/ year)]]*1000000)/Table2[[#This Row],[Length of Mains (miles)]]/365</f>
        <v>599.17427821825811</v>
      </c>
      <c r="AI351" s="18">
        <v>68.886919000757004</v>
      </c>
      <c r="AJ351" s="18">
        <v>4.9970022710068127</v>
      </c>
      <c r="AK351" s="18">
        <v>63.88991672975019</v>
      </c>
      <c r="AL351" s="13">
        <v>61.532976827094473</v>
      </c>
      <c r="AM351" s="13">
        <v>30.226335102279091</v>
      </c>
      <c r="AN351" s="13">
        <v>1.1847276635412261</v>
      </c>
      <c r="AO351" s="14" t="s">
        <v>36</v>
      </c>
      <c r="AP351" s="14" t="s">
        <v>66</v>
      </c>
      <c r="AQ351" s="14" t="s">
        <v>25</v>
      </c>
    </row>
    <row r="352" spans="1:43" x14ac:dyDescent="0.2">
      <c r="A352" s="13" t="s">
        <v>528</v>
      </c>
      <c r="B352" s="13" t="s">
        <v>529</v>
      </c>
      <c r="C352" s="13" t="s">
        <v>1116</v>
      </c>
      <c r="E352" s="13">
        <v>19.789000000000001</v>
      </c>
      <c r="G352" s="13">
        <v>19.544691358024693</v>
      </c>
      <c r="H352" s="13">
        <v>18.145</v>
      </c>
      <c r="K352" s="13">
        <v>0.24430864197530866</v>
      </c>
      <c r="L352" s="13">
        <v>18.389308641975308</v>
      </c>
      <c r="M352" s="13">
        <v>1.1553827160493846</v>
      </c>
      <c r="N352" s="13">
        <v>1.0492242283950635</v>
      </c>
      <c r="O352" s="13">
        <v>0.10615848765432112</v>
      </c>
      <c r="P352" s="13">
        <v>1.3996913580246932</v>
      </c>
      <c r="Q352" s="13">
        <v>6</v>
      </c>
      <c r="R352" s="13">
        <v>229</v>
      </c>
      <c r="S352" s="13">
        <v>45</v>
      </c>
      <c r="T352" s="18">
        <v>41000</v>
      </c>
      <c r="U352" s="18">
        <v>7.5</v>
      </c>
      <c r="V352" s="18">
        <v>3235.4</v>
      </c>
      <c r="W352" s="13" t="s">
        <v>28</v>
      </c>
      <c r="X352" s="13" t="str">
        <f>IFERROR(((W352*1000000)/Table2[[#This Row],[Number of Service Connections]])/365,"")</f>
        <v/>
      </c>
      <c r="Y352" s="18">
        <v>7869.18</v>
      </c>
      <c r="Z352" s="18">
        <v>343.47</v>
      </c>
      <c r="AA352" s="13" t="s">
        <v>22</v>
      </c>
      <c r="AB352" s="16">
        <v>7.1614912325029145E-2</v>
      </c>
      <c r="AC352" s="16">
        <v>0.21958739180894341</v>
      </c>
      <c r="AD352" s="18">
        <v>8212.65</v>
      </c>
      <c r="AE352" s="20">
        <f t="shared" si="5"/>
        <v>13.822847592862169</v>
      </c>
      <c r="AF352" s="13">
        <v>12.552781341090666</v>
      </c>
      <c r="AG352" s="13">
        <f>(Table2[[#This Row],[Real Losses (million gallons/ year)]]*1000000)/Table2[[#This Row],[Number of Service Connections]]/365</f>
        <v>1.2700662517715033</v>
      </c>
      <c r="AH352" s="13">
        <f>(Table2[[#This Row],[Real Losses (million gallons/ year)]]*1000000)/Table2[[#This Row],[Length of Mains (miles)]]/365</f>
        <v>48.474195275945711</v>
      </c>
      <c r="AI352" s="18">
        <v>35.863100436681222</v>
      </c>
      <c r="AJ352" s="18">
        <v>34.363231441048036</v>
      </c>
      <c r="AK352" s="18">
        <v>1.4998689956331879</v>
      </c>
      <c r="AL352" s="13">
        <v>60.798765432098762</v>
      </c>
      <c r="AM352" s="13">
        <v>0.10615848765432112</v>
      </c>
      <c r="AO352" s="14" t="s">
        <v>36</v>
      </c>
      <c r="AP352" s="14" t="s">
        <v>24</v>
      </c>
      <c r="AQ352" s="14" t="s">
        <v>25</v>
      </c>
    </row>
    <row r="353" spans="1:43" x14ac:dyDescent="0.2">
      <c r="A353" s="13" t="s">
        <v>530</v>
      </c>
      <c r="B353" s="13" t="s">
        <v>531</v>
      </c>
      <c r="C353" s="13" t="s">
        <v>1117</v>
      </c>
      <c r="D353" s="13">
        <v>32.923999999999999</v>
      </c>
      <c r="E353" s="13">
        <v>0</v>
      </c>
      <c r="F353" s="13">
        <v>0</v>
      </c>
      <c r="G353" s="13">
        <v>33.59591836734694</v>
      </c>
      <c r="H353" s="13">
        <v>22.093</v>
      </c>
      <c r="I353" s="13">
        <v>0</v>
      </c>
      <c r="J353" s="13">
        <v>0</v>
      </c>
      <c r="K353" s="13">
        <v>0.41994897959183675</v>
      </c>
      <c r="L353" s="13">
        <v>22.512948979591837</v>
      </c>
      <c r="M353" s="13">
        <v>11.082969387755103</v>
      </c>
      <c r="N353" s="13">
        <v>0.73486734693877542</v>
      </c>
      <c r="O353" s="13">
        <v>10.348102040816327</v>
      </c>
      <c r="P353" s="13">
        <v>11.50291836734694</v>
      </c>
      <c r="Q353" s="13">
        <v>6.68</v>
      </c>
      <c r="R353" s="13">
        <v>384</v>
      </c>
      <c r="S353" s="13">
        <v>52</v>
      </c>
      <c r="T353" s="18">
        <v>231805.76</v>
      </c>
      <c r="U353" s="18">
        <v>5.46</v>
      </c>
      <c r="V353" s="18">
        <v>374.59</v>
      </c>
      <c r="W353" s="13" t="s">
        <v>28</v>
      </c>
      <c r="X353" s="13" t="str">
        <f>IFERROR(((W353*1000000)/Table2[[#This Row],[Number of Service Connections]])/365,"")</f>
        <v/>
      </c>
      <c r="Y353" s="18">
        <v>4012.38</v>
      </c>
      <c r="Z353" s="18">
        <v>56500.639999999999</v>
      </c>
      <c r="AA353" s="13" t="s">
        <v>32</v>
      </c>
      <c r="AB353" s="16">
        <v>0.3423903535414895</v>
      </c>
      <c r="AC353" s="16">
        <v>0.27094207790916969</v>
      </c>
      <c r="AD353" s="18">
        <v>60513.02</v>
      </c>
      <c r="AE353" s="20">
        <f t="shared" si="5"/>
        <v>79.073697115832644</v>
      </c>
      <c r="AF353" s="13">
        <v>5.2430604090951443</v>
      </c>
      <c r="AG353" s="13">
        <f>(Table2[[#This Row],[Real Losses (million gallons/ year)]]*1000000)/Table2[[#This Row],[Number of Service Connections]]/365</f>
        <v>73.830636706737494</v>
      </c>
      <c r="AH353" s="13">
        <f>(Table2[[#This Row],[Real Losses (million gallons/ year)]]*1000000)/Table2[[#This Row],[Length of Mains (miles)]]/365</f>
        <v>4244.15636158491</v>
      </c>
      <c r="AI353" s="18">
        <v>157.58598958333334</v>
      </c>
      <c r="AJ353" s="18">
        <v>10.44890625</v>
      </c>
      <c r="AK353" s="18">
        <v>147.13708333333332</v>
      </c>
      <c r="AL353" s="13">
        <v>48.996078431372545</v>
      </c>
      <c r="AM353" s="13">
        <v>10.348102040816327</v>
      </c>
      <c r="AO353" s="14" t="s">
        <v>23</v>
      </c>
      <c r="AP353" s="14" t="s">
        <v>24</v>
      </c>
      <c r="AQ353" s="14" t="s">
        <v>25</v>
      </c>
    </row>
    <row r="354" spans="1:43" x14ac:dyDescent="0.2">
      <c r="A354" s="13" t="s">
        <v>533</v>
      </c>
      <c r="B354" s="13" t="s">
        <v>532</v>
      </c>
      <c r="C354" s="13" t="s">
        <v>1118</v>
      </c>
      <c r="D354" s="13">
        <v>17.434999999999999</v>
      </c>
      <c r="E354" s="13">
        <v>0</v>
      </c>
      <c r="F354" s="13">
        <v>0</v>
      </c>
      <c r="G354" s="13">
        <v>17.093137254901958</v>
      </c>
      <c r="H354" s="13">
        <v>12.228</v>
      </c>
      <c r="I354" s="13">
        <v>0</v>
      </c>
      <c r="J354" s="13">
        <v>9.1399999999999995E-2</v>
      </c>
      <c r="K354" s="13">
        <v>0.21366421568627447</v>
      </c>
      <c r="L354" s="13">
        <v>12.533064215686274</v>
      </c>
      <c r="M354" s="13">
        <v>4.5600730392156841</v>
      </c>
      <c r="N354" s="13">
        <v>0.26090791927938706</v>
      </c>
      <c r="O354" s="13">
        <v>4.2991651199362968</v>
      </c>
      <c r="P354" s="13">
        <v>4.8651372549019589</v>
      </c>
      <c r="Q354" s="13">
        <v>10</v>
      </c>
      <c r="R354" s="13">
        <v>344</v>
      </c>
      <c r="S354" s="13">
        <v>52</v>
      </c>
      <c r="T354" s="18">
        <v>218701.08</v>
      </c>
      <c r="U354" s="18">
        <v>19.82</v>
      </c>
      <c r="V354" s="18">
        <v>12794.77</v>
      </c>
      <c r="W354" s="13" t="s">
        <v>28</v>
      </c>
      <c r="X354" s="13" t="str">
        <f>IFERROR(((W354*1000000)/Table2[[#This Row],[Number of Service Connections]])/365,"")</f>
        <v/>
      </c>
      <c r="Y354" s="18">
        <v>5171.2</v>
      </c>
      <c r="Z354" s="18">
        <v>55006.83</v>
      </c>
      <c r="AA354" s="13" t="s">
        <v>22</v>
      </c>
      <c r="AB354" s="16">
        <v>0.28462517923716651</v>
      </c>
      <c r="AC354" s="16">
        <v>0.29300838540285701</v>
      </c>
      <c r="AD354" s="18">
        <v>60178.03</v>
      </c>
      <c r="AE354" s="20">
        <f t="shared" si="5"/>
        <v>36.31788021038296</v>
      </c>
      <c r="AF354" s="13">
        <v>2.0779541197784885</v>
      </c>
      <c r="AG354" s="13">
        <f>(Table2[[#This Row],[Real Losses (million gallons/ year)]]*1000000)/Table2[[#This Row],[Number of Service Connections]]/365</f>
        <v>34.23992609060447</v>
      </c>
      <c r="AH354" s="13">
        <f>(Table2[[#This Row],[Real Losses (million gallons/ year)]]*1000000)/Table2[[#This Row],[Length of Mains (miles)]]/365</f>
        <v>1177.8534575167937</v>
      </c>
      <c r="AI354" s="18">
        <v>174.93613372093023</v>
      </c>
      <c r="AJ354" s="18">
        <v>15.032558139534883</v>
      </c>
      <c r="AK354" s="18">
        <v>159.90357558139536</v>
      </c>
      <c r="AL354" s="13">
        <v>64.882352941176478</v>
      </c>
      <c r="AM354" s="13">
        <v>4.2991651199362968</v>
      </c>
      <c r="AO354" s="14" t="s">
        <v>23</v>
      </c>
      <c r="AP354" s="14" t="s">
        <v>24</v>
      </c>
      <c r="AQ354" s="14" t="s">
        <v>55</v>
      </c>
    </row>
    <row r="355" spans="1:43" x14ac:dyDescent="0.2">
      <c r="A355" s="13" t="s">
        <v>534</v>
      </c>
      <c r="B355" s="13" t="s">
        <v>535</v>
      </c>
      <c r="C355" s="13" t="s">
        <v>1119</v>
      </c>
      <c r="D355" s="13">
        <v>1604.5519999999999</v>
      </c>
      <c r="E355" s="13">
        <v>0</v>
      </c>
      <c r="F355" s="13">
        <v>275.30399999999997</v>
      </c>
      <c r="G355" s="13">
        <v>1329.248</v>
      </c>
      <c r="H355" s="13">
        <v>979.95100000000002</v>
      </c>
      <c r="I355" s="13">
        <v>0</v>
      </c>
      <c r="J355" s="13">
        <v>11.3</v>
      </c>
      <c r="K355" s="13">
        <v>16.615600000000001</v>
      </c>
      <c r="L355" s="13">
        <v>1007.8665999999999</v>
      </c>
      <c r="M355" s="13">
        <v>321.3814000000001</v>
      </c>
      <c r="N355" s="13">
        <v>36.430244922680487</v>
      </c>
      <c r="O355" s="13">
        <v>284.95115507731964</v>
      </c>
      <c r="P355" s="13">
        <v>349.29700000000014</v>
      </c>
      <c r="Q355" s="13">
        <v>472.7</v>
      </c>
      <c r="R355" s="13">
        <v>12187</v>
      </c>
      <c r="S355" s="13">
        <v>65</v>
      </c>
      <c r="T355" s="18">
        <v>5474607.3399999999</v>
      </c>
      <c r="U355" s="18">
        <v>4.04</v>
      </c>
      <c r="V355" s="18">
        <v>452.81</v>
      </c>
      <c r="W355" s="13">
        <v>108.14964844715908</v>
      </c>
      <c r="X355" s="13">
        <f>IFERROR(((W355*1000000)/Table2[[#This Row],[Number of Service Connections]])/365,"")</f>
        <v>24.312825691683386</v>
      </c>
      <c r="Y355" s="18">
        <v>147178.19</v>
      </c>
      <c r="Z355" s="18">
        <v>129028.73</v>
      </c>
      <c r="AA355" s="13" t="s">
        <v>22</v>
      </c>
      <c r="AB355" s="16">
        <v>0.26277790149016594</v>
      </c>
      <c r="AC355" s="16">
        <v>5.2761297188154192E-2</v>
      </c>
      <c r="AD355" s="18">
        <v>276206.92</v>
      </c>
      <c r="AE355" s="20">
        <f t="shared" si="5"/>
        <v>72.248870624548303</v>
      </c>
      <c r="AF355" s="13">
        <v>8.1897833920673353</v>
      </c>
      <c r="AG355" s="13">
        <f>(Table2[[#This Row],[Real Losses (million gallons/ year)]]*1000000)/Table2[[#This Row],[Number of Service Connections]]/365</f>
        <v>64.059087232480962</v>
      </c>
      <c r="AH355" s="13">
        <f>(Table2[[#This Row],[Real Losses (million gallons/ year)]]*1000000)/Table2[[#This Row],[Length of Mains (miles)]]/365</f>
        <v>1651.5508696895399</v>
      </c>
      <c r="AI355" s="18">
        <v>22.664061705095595</v>
      </c>
      <c r="AJ355" s="18">
        <v>12.076654631984901</v>
      </c>
      <c r="AK355" s="18">
        <v>10.587407073110692</v>
      </c>
      <c r="AL355" s="13">
        <v>48.607843137254903</v>
      </c>
      <c r="AM355" s="13">
        <v>284.95115507731964</v>
      </c>
      <c r="AN355" s="13">
        <v>2.6347857729426107</v>
      </c>
      <c r="AO355" s="14" t="s">
        <v>23</v>
      </c>
      <c r="AP355" s="14" t="s">
        <v>25</v>
      </c>
      <c r="AQ355" s="14" t="s">
        <v>24</v>
      </c>
    </row>
    <row r="356" spans="1:43" x14ac:dyDescent="0.2">
      <c r="A356" s="13" t="s">
        <v>536</v>
      </c>
      <c r="B356" s="13" t="s">
        <v>1245</v>
      </c>
      <c r="C356" s="13" t="s">
        <v>1120</v>
      </c>
      <c r="D356" s="13">
        <v>0</v>
      </c>
      <c r="E356" s="13">
        <v>103.46299999999999</v>
      </c>
      <c r="F356" s="13">
        <v>59.869889999999998</v>
      </c>
      <c r="G356" s="13">
        <v>43.812170854271351</v>
      </c>
      <c r="H356" s="13">
        <v>34.277000000000001</v>
      </c>
      <c r="I356" s="13">
        <v>0</v>
      </c>
      <c r="J356" s="13">
        <v>0</v>
      </c>
      <c r="K356" s="13">
        <v>0.8</v>
      </c>
      <c r="L356" s="13">
        <v>35.076999999999998</v>
      </c>
      <c r="M356" s="13">
        <v>8.7351708542713524</v>
      </c>
      <c r="N356" s="13">
        <v>1.999275558714626</v>
      </c>
      <c r="O356" s="13">
        <v>6.7358952955567268</v>
      </c>
      <c r="P356" s="13">
        <v>9.5351708542713531</v>
      </c>
      <c r="Q356" s="13">
        <v>128.4</v>
      </c>
      <c r="R356" s="13">
        <v>917</v>
      </c>
      <c r="S356" s="13">
        <v>70</v>
      </c>
      <c r="T356" s="18">
        <v>841874.54</v>
      </c>
      <c r="U356" s="18">
        <v>13.57</v>
      </c>
      <c r="V356" s="18">
        <v>2707.5</v>
      </c>
      <c r="W356" s="13">
        <v>21.262556699999998</v>
      </c>
      <c r="X356" s="13">
        <f>IFERROR(((W356*1000000)/Table2[[#This Row],[Number of Service Connections]])/365,"")</f>
        <v>63.526259541984729</v>
      </c>
      <c r="Y356" s="18">
        <v>27130.17</v>
      </c>
      <c r="Z356" s="18">
        <v>18237.439999999999</v>
      </c>
      <c r="AA356" s="13" t="s">
        <v>22</v>
      </c>
      <c r="AB356" s="16">
        <v>0.2176374890435667</v>
      </c>
      <c r="AC356" s="16">
        <v>5.6461626508478691E-2</v>
      </c>
      <c r="AD356" s="18">
        <v>45367.61</v>
      </c>
      <c r="AE356" s="20">
        <f t="shared" si="5"/>
        <v>26.098118803935861</v>
      </c>
      <c r="AF356" s="13">
        <v>5.9732467657030099</v>
      </c>
      <c r="AG356" s="13">
        <f>(Table2[[#This Row],[Real Losses (million gallons/ year)]]*1000000)/Table2[[#This Row],[Number of Service Connections]]/365</f>
        <v>20.124872038232851</v>
      </c>
      <c r="AH356" s="13">
        <f>(Table2[[#This Row],[Real Losses (million gallons/ year)]]*1000000)/Table2[[#This Row],[Length of Mains (miles)]]/365</f>
        <v>143.72669516401498</v>
      </c>
      <c r="AI356" s="18">
        <v>49.473947655398035</v>
      </c>
      <c r="AJ356" s="18">
        <v>29.58579062159215</v>
      </c>
      <c r="AK356" s="18">
        <v>19.888157033805889</v>
      </c>
      <c r="AL356" s="13">
        <v>71.951077943615246</v>
      </c>
      <c r="AM356" s="13">
        <v>6.7358952955567268</v>
      </c>
      <c r="AN356" s="13">
        <v>0.31679611208546371</v>
      </c>
      <c r="AO356" s="14" t="s">
        <v>24</v>
      </c>
      <c r="AP356" s="14" t="s">
        <v>25</v>
      </c>
      <c r="AQ356" s="14" t="s">
        <v>36</v>
      </c>
    </row>
    <row r="357" spans="1:43" ht="22.5" x14ac:dyDescent="0.2">
      <c r="A357" s="13" t="s">
        <v>537</v>
      </c>
      <c r="B357" s="13" t="s">
        <v>1314</v>
      </c>
      <c r="C357" s="13" t="s">
        <v>1121</v>
      </c>
      <c r="D357" s="13">
        <v>56.48</v>
      </c>
      <c r="E357" s="13">
        <v>0</v>
      </c>
      <c r="F357" s="13">
        <v>0</v>
      </c>
      <c r="G357" s="13">
        <v>56.621553884711773</v>
      </c>
      <c r="H357" s="13">
        <v>18.4892</v>
      </c>
      <c r="I357" s="13">
        <v>0.01</v>
      </c>
      <c r="J357" s="13">
        <v>3.2970000000000002</v>
      </c>
      <c r="K357" s="13">
        <v>0.70776942355889716</v>
      </c>
      <c r="L357" s="13">
        <v>22.5039694235589</v>
      </c>
      <c r="M357" s="13">
        <v>34.117584461152873</v>
      </c>
      <c r="N357" s="13">
        <v>0.24237888972430943</v>
      </c>
      <c r="O357" s="13">
        <v>33.875205571428566</v>
      </c>
      <c r="P357" s="13">
        <v>38.122353884711771</v>
      </c>
      <c r="Q357" s="13">
        <v>9.2100000000000009</v>
      </c>
      <c r="R357" s="13">
        <v>455</v>
      </c>
      <c r="S357" s="13">
        <v>50</v>
      </c>
      <c r="T357" s="18">
        <v>251709.55</v>
      </c>
      <c r="U357" s="18">
        <v>10.01</v>
      </c>
      <c r="V357" s="18">
        <v>3277.78</v>
      </c>
      <c r="W357" s="13" t="s">
        <v>28</v>
      </c>
      <c r="X357" s="13" t="str">
        <f>IFERROR(((W357*1000000)/Table2[[#This Row],[Number of Service Connections]])/365,"")</f>
        <v/>
      </c>
      <c r="Y357" s="18">
        <v>2426.21</v>
      </c>
      <c r="Z357" s="18">
        <v>111035.47</v>
      </c>
      <c r="AA357" s="13" t="s">
        <v>22</v>
      </c>
      <c r="AB357" s="16">
        <v>0.67328342776203964</v>
      </c>
      <c r="AC357" s="16">
        <v>0.50291471708248803</v>
      </c>
      <c r="AD357" s="18">
        <v>113461.68000000001</v>
      </c>
      <c r="AE357" s="20">
        <f t="shared" si="5"/>
        <v>205.43480030801069</v>
      </c>
      <c r="AF357" s="13">
        <v>1.4594544014710789</v>
      </c>
      <c r="AG357" s="13">
        <f>(Table2[[#This Row],[Real Losses (million gallons/ year)]]*1000000)/Table2[[#This Row],[Number of Service Connections]]/365</f>
        <v>203.97534590653962</v>
      </c>
      <c r="AH357" s="13">
        <f>(Table2[[#This Row],[Real Losses (million gallons/ year)]]*1000000)/Table2[[#This Row],[Length of Mains (miles)]]/365</f>
        <v>10076.957913949567</v>
      </c>
      <c r="AI357" s="18">
        <v>249.36632967032966</v>
      </c>
      <c r="AJ357" s="18">
        <v>5.3323296703296705</v>
      </c>
      <c r="AK357" s="18">
        <v>244.03399999999999</v>
      </c>
      <c r="AL357" s="13">
        <v>52.596622478890502</v>
      </c>
      <c r="AM357" s="13">
        <v>33.875205571428566</v>
      </c>
      <c r="AO357" s="14" t="s">
        <v>23</v>
      </c>
      <c r="AP357" s="14" t="s">
        <v>55</v>
      </c>
      <c r="AQ357" s="14" t="s">
        <v>37</v>
      </c>
    </row>
    <row r="358" spans="1:43" ht="22.5" x14ac:dyDescent="0.2">
      <c r="A358" s="13" t="s">
        <v>538</v>
      </c>
      <c r="B358" s="13" t="s">
        <v>539</v>
      </c>
      <c r="C358" s="13" t="s">
        <v>1122</v>
      </c>
      <c r="E358" s="13">
        <v>39.473199999999999</v>
      </c>
      <c r="G358" s="13">
        <v>40.48533333333333</v>
      </c>
      <c r="H358" s="13">
        <v>29.614940000000001</v>
      </c>
      <c r="K358" s="13">
        <v>0.50606666666666666</v>
      </c>
      <c r="L358" s="13">
        <v>30.121006666666666</v>
      </c>
      <c r="M358" s="13">
        <v>10.364326666666663</v>
      </c>
      <c r="N358" s="13">
        <v>2.7504628572463741</v>
      </c>
      <c r="O358" s="13">
        <v>7.6138638094202893</v>
      </c>
      <c r="P358" s="13">
        <v>10.870393333333331</v>
      </c>
      <c r="Q358" s="13">
        <v>5.5</v>
      </c>
      <c r="R358" s="13">
        <v>358</v>
      </c>
      <c r="S358" s="13">
        <v>55</v>
      </c>
      <c r="T358" s="18">
        <v>206477.4</v>
      </c>
      <c r="U358" s="18">
        <v>14.95</v>
      </c>
      <c r="V358" s="18">
        <v>2536</v>
      </c>
      <c r="W358" s="13" t="s">
        <v>28</v>
      </c>
      <c r="X358" s="13" t="str">
        <f>IFERROR(((W358*1000000)/Table2[[#This Row],[Number of Service Connections]])/365,"")</f>
        <v/>
      </c>
      <c r="Y358" s="18">
        <v>41119.42</v>
      </c>
      <c r="Z358" s="18">
        <v>19308.759999999998</v>
      </c>
      <c r="AA358" s="13" t="s">
        <v>22</v>
      </c>
      <c r="AB358" s="16">
        <v>0.26850200895797649</v>
      </c>
      <c r="AC358" s="16">
        <v>0.29887805349733099</v>
      </c>
      <c r="AD358" s="18">
        <v>60428.179999999993</v>
      </c>
      <c r="AE358" s="20">
        <f t="shared" si="5"/>
        <v>79.316803142776962</v>
      </c>
      <c r="AF358" s="13">
        <v>21.048923679852869</v>
      </c>
      <c r="AG358" s="13">
        <f>(Table2[[#This Row],[Real Losses (million gallons/ year)]]*1000000)/Table2[[#This Row],[Number of Service Connections]]/365</f>
        <v>58.267879462924085</v>
      </c>
      <c r="AH358" s="13">
        <f>(Table2[[#This Row],[Real Losses (million gallons/ year)]]*1000000)/Table2[[#This Row],[Length of Mains (miles)]]/365</f>
        <v>3792.7092450412397</v>
      </c>
      <c r="AI358" s="18">
        <v>168.79379888268156</v>
      </c>
      <c r="AJ358" s="18">
        <v>114.85871508379888</v>
      </c>
      <c r="AK358" s="18">
        <v>53.93508379888268</v>
      </c>
      <c r="AL358" s="13">
        <v>52.23279132791329</v>
      </c>
      <c r="AM358" s="13">
        <v>7.6138638094202893</v>
      </c>
      <c r="AO358" s="14" t="s">
        <v>36</v>
      </c>
      <c r="AP358" s="14" t="s">
        <v>40</v>
      </c>
      <c r="AQ358" s="14" t="s">
        <v>25</v>
      </c>
    </row>
    <row r="359" spans="1:43" x14ac:dyDescent="0.2">
      <c r="A359" s="13" t="s">
        <v>540</v>
      </c>
      <c r="B359" s="13" t="s">
        <v>1315</v>
      </c>
      <c r="C359" s="13" t="s">
        <v>1123</v>
      </c>
      <c r="D359" s="13">
        <v>110.23</v>
      </c>
      <c r="E359" s="13">
        <v>0</v>
      </c>
      <c r="F359" s="13">
        <v>0</v>
      </c>
      <c r="G359" s="13">
        <v>110.23</v>
      </c>
      <c r="H359" s="13">
        <v>82.536765000000003</v>
      </c>
      <c r="I359" s="13">
        <v>6.57</v>
      </c>
      <c r="J359" s="13">
        <v>0</v>
      </c>
      <c r="K359" s="13">
        <v>1.3778750000000002</v>
      </c>
      <c r="L359" s="13">
        <v>90.484639999999999</v>
      </c>
      <c r="M359" s="13">
        <v>19.745360000000005</v>
      </c>
      <c r="N359" s="13">
        <v>4.8259571756578934</v>
      </c>
      <c r="O359" s="13">
        <v>14.919402824342111</v>
      </c>
      <c r="P359" s="13">
        <v>21.123235000000005</v>
      </c>
      <c r="Q359" s="13">
        <v>27.31</v>
      </c>
      <c r="R359" s="13">
        <v>1614</v>
      </c>
      <c r="S359" s="13">
        <v>65</v>
      </c>
      <c r="T359" s="18">
        <v>1023650.29</v>
      </c>
      <c r="U359" s="18">
        <v>10.76</v>
      </c>
      <c r="V359" s="18">
        <v>562.13</v>
      </c>
      <c r="W359" s="13" t="s">
        <v>28</v>
      </c>
      <c r="X359" s="13" t="str">
        <f>IFERROR(((W359*1000000)/Table2[[#This Row],[Number of Service Connections]])/365,"")</f>
        <v/>
      </c>
      <c r="Y359" s="18">
        <v>51927.3</v>
      </c>
      <c r="Z359" s="18">
        <v>8386.64</v>
      </c>
      <c r="AA359" s="13" t="s">
        <v>22</v>
      </c>
      <c r="AB359" s="16">
        <v>0.19162873083552576</v>
      </c>
      <c r="AC359" s="16">
        <v>5.9677107104103261E-2</v>
      </c>
      <c r="AD359" s="18">
        <v>60313.94</v>
      </c>
      <c r="AE359" s="20">
        <f t="shared" si="5"/>
        <v>33.51727181680841</v>
      </c>
      <c r="AF359" s="13">
        <v>8.1919457752506215</v>
      </c>
      <c r="AG359" s="13">
        <f>(Table2[[#This Row],[Real Losses (million gallons/ year)]]*1000000)/Table2[[#This Row],[Number of Service Connections]]/365</f>
        <v>25.325326041557791</v>
      </c>
      <c r="AH359" s="13">
        <f>(Table2[[#This Row],[Real Losses (million gallons/ year)]]*1000000)/Table2[[#This Row],[Length of Mains (miles)]]/365</f>
        <v>1496.7072951693253</v>
      </c>
      <c r="AI359" s="18">
        <v>37.369231722428751</v>
      </c>
      <c r="AJ359" s="18">
        <v>32.173048327137543</v>
      </c>
      <c r="AK359" s="18">
        <v>5.196183395291202</v>
      </c>
      <c r="AL359" s="13">
        <v>34.333333333333329</v>
      </c>
      <c r="AM359" s="13">
        <v>14.919402824342111</v>
      </c>
      <c r="AO359" s="14" t="s">
        <v>23</v>
      </c>
      <c r="AP359" s="14" t="s">
        <v>25</v>
      </c>
      <c r="AQ359" s="14" t="s">
        <v>24</v>
      </c>
    </row>
    <row r="360" spans="1:43" x14ac:dyDescent="0.2">
      <c r="A360" s="13" t="s">
        <v>541</v>
      </c>
      <c r="B360" s="13" t="s">
        <v>42</v>
      </c>
      <c r="C360" s="13" t="s">
        <v>1124</v>
      </c>
      <c r="D360" s="13">
        <v>608.99099999999999</v>
      </c>
      <c r="E360" s="13">
        <v>0</v>
      </c>
      <c r="F360" s="13">
        <v>109.9</v>
      </c>
      <c r="G360" s="13">
        <v>491.38778207770019</v>
      </c>
      <c r="H360" s="13">
        <v>355.322</v>
      </c>
      <c r="K360" s="13">
        <v>6.142347275971253</v>
      </c>
      <c r="L360" s="13">
        <v>361.46434727597125</v>
      </c>
      <c r="M360" s="13">
        <v>129.92343480172894</v>
      </c>
      <c r="N360" s="13">
        <v>9.3682438429493455</v>
      </c>
      <c r="O360" s="13">
        <v>120.5551909587796</v>
      </c>
      <c r="P360" s="13">
        <v>136.06578207770019</v>
      </c>
      <c r="Q360" s="13">
        <v>57</v>
      </c>
      <c r="R360" s="13">
        <v>3450</v>
      </c>
      <c r="S360" s="13">
        <v>70</v>
      </c>
      <c r="T360" s="18">
        <v>1901325</v>
      </c>
      <c r="U360" s="18">
        <v>5.95</v>
      </c>
      <c r="V360" s="18">
        <v>357.14</v>
      </c>
      <c r="W360" s="13">
        <v>21.1009785</v>
      </c>
      <c r="X360" s="13">
        <f>IFERROR(((W360*1000000)/Table2[[#This Row],[Number of Service Connections]])/365,"")</f>
        <v>16.756782608695652</v>
      </c>
      <c r="Y360" s="18">
        <v>55741.05</v>
      </c>
      <c r="Z360" s="18">
        <v>43055.08</v>
      </c>
      <c r="AA360" s="13" t="s">
        <v>22</v>
      </c>
      <c r="AB360" s="16">
        <v>0.276901028150075</v>
      </c>
      <c r="AC360" s="16">
        <v>5.31154903400037E-2</v>
      </c>
      <c r="AD360" s="18">
        <v>98796.13</v>
      </c>
      <c r="AE360" s="20">
        <f t="shared" si="5"/>
        <v>103.1752509841008</v>
      </c>
      <c r="AF360" s="13">
        <v>7.4395424601543345</v>
      </c>
      <c r="AG360" s="13">
        <f>(Table2[[#This Row],[Real Losses (million gallons/ year)]]*1000000)/Table2[[#This Row],[Number of Service Connections]]/365</f>
        <v>95.735708523946471</v>
      </c>
      <c r="AH360" s="13">
        <f>(Table2[[#This Row],[Real Losses (million gallons/ year)]]*1000000)/Table2[[#This Row],[Length of Mains (miles)]]/365</f>
        <v>5794.5297264493929</v>
      </c>
      <c r="AI360" s="18">
        <v>28.636559420289856</v>
      </c>
      <c r="AJ360" s="18">
        <v>16.156826086956521</v>
      </c>
      <c r="AK360" s="18">
        <v>12.479733333333334</v>
      </c>
      <c r="AL360" s="13">
        <v>60.257953951305709</v>
      </c>
      <c r="AM360" s="13">
        <v>120.5551909587796</v>
      </c>
      <c r="AN360" s="13">
        <v>5.7132512105436062</v>
      </c>
      <c r="AO360" s="14" t="s">
        <v>23</v>
      </c>
      <c r="AP360" s="14" t="s">
        <v>25</v>
      </c>
      <c r="AQ360" s="14" t="s">
        <v>24</v>
      </c>
    </row>
    <row r="361" spans="1:43" x14ac:dyDescent="0.2">
      <c r="A361" s="13" t="s">
        <v>542</v>
      </c>
      <c r="B361" s="13" t="s">
        <v>543</v>
      </c>
      <c r="C361" s="13" t="s">
        <v>1125</v>
      </c>
      <c r="D361" s="13">
        <v>0</v>
      </c>
      <c r="E361" s="13">
        <v>91.317999999999998</v>
      </c>
      <c r="F361" s="13">
        <v>13.994999999999999</v>
      </c>
      <c r="G361" s="13">
        <v>77.322999999999993</v>
      </c>
      <c r="H361" s="13">
        <v>52.502000000000002</v>
      </c>
      <c r="I361" s="13">
        <v>0</v>
      </c>
      <c r="J361" s="13">
        <v>0</v>
      </c>
      <c r="K361" s="13">
        <v>0.96653749999999994</v>
      </c>
      <c r="L361" s="13">
        <v>53.468537500000004</v>
      </c>
      <c r="M361" s="13">
        <v>23.85446249999999</v>
      </c>
      <c r="N361" s="13">
        <v>2.512145833333336</v>
      </c>
      <c r="O361" s="13">
        <v>21.342316666666655</v>
      </c>
      <c r="P361" s="13">
        <v>24.820999999999991</v>
      </c>
      <c r="Q361" s="13">
        <v>46.5</v>
      </c>
      <c r="R361" s="13">
        <v>1434</v>
      </c>
      <c r="S361" s="13">
        <v>81.5</v>
      </c>
      <c r="T361" s="18">
        <v>719122.47</v>
      </c>
      <c r="U361" s="18">
        <v>11.46</v>
      </c>
      <c r="V361" s="18">
        <v>3014.92</v>
      </c>
      <c r="W361" s="13" t="s">
        <v>28</v>
      </c>
      <c r="X361" s="13" t="str">
        <f>IFERROR(((W361*1000000)/Table2[[#This Row],[Number of Service Connections]])/365,"")</f>
        <v/>
      </c>
      <c r="Y361" s="18">
        <v>28789.19</v>
      </c>
      <c r="Z361" s="18">
        <v>64345.38</v>
      </c>
      <c r="AA361" s="13" t="s">
        <v>22</v>
      </c>
      <c r="AB361" s="16">
        <v>0.32100409968573379</v>
      </c>
      <c r="AC361" s="16">
        <v>0.13356362213819667</v>
      </c>
      <c r="AD361" s="18">
        <v>93134.569999999992</v>
      </c>
      <c r="AE361" s="20">
        <f t="shared" si="5"/>
        <v>45.575098870866029</v>
      </c>
      <c r="AF361" s="13">
        <v>4.7995755398890658</v>
      </c>
      <c r="AG361" s="13">
        <f>(Table2[[#This Row],[Real Losses (million gallons/ year)]]*1000000)/Table2[[#This Row],[Number of Service Connections]]/365</f>
        <v>40.775523330976959</v>
      </c>
      <c r="AH361" s="13">
        <f>(Table2[[#This Row],[Real Losses (million gallons/ year)]]*1000000)/Table2[[#This Row],[Length of Mains (miles)]]/365</f>
        <v>1257.4645259488379</v>
      </c>
      <c r="AI361" s="18">
        <v>64.947398884239888</v>
      </c>
      <c r="AJ361" s="18">
        <v>20.076143654114365</v>
      </c>
      <c r="AK361" s="18">
        <v>44.87125523012552</v>
      </c>
      <c r="AL361" s="13">
        <v>53.114217406946693</v>
      </c>
      <c r="AM361" s="13">
        <v>21.342316666666655</v>
      </c>
      <c r="AO361" s="14" t="s">
        <v>36</v>
      </c>
      <c r="AP361" s="14" t="s">
        <v>24</v>
      </c>
      <c r="AQ361" s="14" t="s">
        <v>25</v>
      </c>
    </row>
    <row r="362" spans="1:43" x14ac:dyDescent="0.2">
      <c r="A362" s="13" t="s">
        <v>1415</v>
      </c>
      <c r="B362" s="13" t="s">
        <v>544</v>
      </c>
      <c r="C362" s="13" t="s">
        <v>1126</v>
      </c>
      <c r="D362" s="13">
        <v>41.8</v>
      </c>
      <c r="G362" s="13">
        <v>41.8</v>
      </c>
      <c r="H362" s="13">
        <v>30.9</v>
      </c>
      <c r="J362" s="13">
        <v>0.45</v>
      </c>
      <c r="K362" s="13">
        <v>0.52249999999999996</v>
      </c>
      <c r="L362" s="13">
        <v>31.872499999999999</v>
      </c>
      <c r="M362" s="13">
        <v>9.9274999999999984</v>
      </c>
      <c r="N362" s="13">
        <v>1.8317500000000022</v>
      </c>
      <c r="O362" s="13">
        <v>8.0957499999999953</v>
      </c>
      <c r="P362" s="13">
        <v>10.899999999999999</v>
      </c>
      <c r="Q362" s="13">
        <v>7.3</v>
      </c>
      <c r="R362" s="13">
        <v>800</v>
      </c>
      <c r="S362" s="13">
        <v>46.5</v>
      </c>
      <c r="T362" s="18">
        <v>243558</v>
      </c>
      <c r="U362" s="18">
        <v>5.31</v>
      </c>
      <c r="V362" s="18">
        <v>310.47000000000003</v>
      </c>
      <c r="W362" s="13" t="s">
        <v>28</v>
      </c>
      <c r="X362" s="13" t="str">
        <f>IFERROR(((W362*1000000)/Table2[[#This Row],[Number of Service Connections]])/365,"")</f>
        <v/>
      </c>
      <c r="Y362" s="18">
        <v>9726.59</v>
      </c>
      <c r="Z362" s="18">
        <v>2513.4899999999998</v>
      </c>
      <c r="AA362" s="13" t="s">
        <v>22</v>
      </c>
      <c r="AB362" s="16">
        <v>0.26076555023923442</v>
      </c>
      <c r="AC362" s="16">
        <v>5.1494970715394321E-2</v>
      </c>
      <c r="AD362" s="18">
        <v>12240.08</v>
      </c>
      <c r="AE362" s="20">
        <f t="shared" si="5"/>
        <v>33.998287671232866</v>
      </c>
      <c r="AF362" s="13">
        <v>6.2731164383561717</v>
      </c>
      <c r="AG362" s="13">
        <f>(Table2[[#This Row],[Real Losses (million gallons/ year)]]*1000000)/Table2[[#This Row],[Number of Service Connections]]/365</f>
        <v>27.725171232876697</v>
      </c>
      <c r="AH362" s="13">
        <f>(Table2[[#This Row],[Real Losses (million gallons/ year)]]*1000000)/Table2[[#This Row],[Length of Mains (miles)]]/365</f>
        <v>3038.3749296303231</v>
      </c>
      <c r="AI362" s="18">
        <v>15.3001</v>
      </c>
      <c r="AJ362" s="18">
        <v>12.1582375</v>
      </c>
      <c r="AK362" s="18">
        <v>3.1418624999999998</v>
      </c>
      <c r="AL362" s="13">
        <v>54.852941176470594</v>
      </c>
      <c r="AM362" s="13">
        <v>8.0957499999999953</v>
      </c>
      <c r="AO362" s="14" t="s">
        <v>23</v>
      </c>
      <c r="AP362" s="14" t="s">
        <v>24</v>
      </c>
      <c r="AQ362" s="14" t="s">
        <v>25</v>
      </c>
    </row>
    <row r="363" spans="1:43" x14ac:dyDescent="0.2">
      <c r="A363" s="13" t="s">
        <v>545</v>
      </c>
      <c r="B363" s="13" t="s">
        <v>546</v>
      </c>
      <c r="C363" s="13" t="s">
        <v>1127</v>
      </c>
      <c r="D363" s="13">
        <v>273.06</v>
      </c>
      <c r="G363" s="13">
        <v>273.06</v>
      </c>
      <c r="H363" s="13">
        <v>248.35</v>
      </c>
      <c r="I363" s="13">
        <v>0.28000000000000003</v>
      </c>
      <c r="J363" s="13">
        <v>5.7</v>
      </c>
      <c r="K363" s="13">
        <v>3.4132500000000001</v>
      </c>
      <c r="L363" s="13">
        <v>257.74324999999999</v>
      </c>
      <c r="M363" s="13">
        <v>15.316750000000013</v>
      </c>
      <c r="N363" s="13">
        <v>14.674577631578977</v>
      </c>
      <c r="O363" s="13">
        <v>0.64217236842103631</v>
      </c>
      <c r="P363" s="13">
        <v>24.430000000000014</v>
      </c>
      <c r="Q363" s="13">
        <v>48.6</v>
      </c>
      <c r="R363" s="13">
        <v>2850</v>
      </c>
      <c r="S363" s="13">
        <v>61</v>
      </c>
      <c r="T363" s="18">
        <v>1128193</v>
      </c>
      <c r="U363" s="18">
        <v>3.42</v>
      </c>
      <c r="V363" s="18">
        <v>259.54000000000002</v>
      </c>
      <c r="W363" s="13">
        <v>15.372334889999998</v>
      </c>
      <c r="X363" s="13">
        <f>IFERROR(((W363*1000000)/Table2[[#This Row],[Number of Service Connections]])/365,"")</f>
        <v>14.777538947368418</v>
      </c>
      <c r="Y363" s="18">
        <v>50187.06</v>
      </c>
      <c r="Z363" s="18">
        <v>166.67</v>
      </c>
      <c r="AA363" s="13" t="s">
        <v>22</v>
      </c>
      <c r="AB363" s="16">
        <v>8.9467516296784635E-2</v>
      </c>
      <c r="AC363" s="16">
        <v>4.6728687220626342E-2</v>
      </c>
      <c r="AD363" s="18">
        <v>50353.729999999996</v>
      </c>
      <c r="AE363" s="20">
        <f t="shared" si="5"/>
        <v>14.72410478250422</v>
      </c>
      <c r="AF363" s="13">
        <v>14.106779746771428</v>
      </c>
      <c r="AG363" s="13">
        <f>(Table2[[#This Row],[Real Losses (million gallons/ year)]]*1000000)/Table2[[#This Row],[Number of Service Connections]]/365</f>
        <v>0.61732503573279141</v>
      </c>
      <c r="AH363" s="13">
        <f>(Table2[[#This Row],[Real Losses (million gallons/ year)]]*1000000)/Table2[[#This Row],[Length of Mains (miles)]]/365</f>
        <v>36.201159502848881</v>
      </c>
      <c r="AI363" s="18">
        <v>17.667975438596493</v>
      </c>
      <c r="AJ363" s="18">
        <v>17.609494736842105</v>
      </c>
      <c r="AK363" s="18">
        <v>5.8480701754385966E-2</v>
      </c>
      <c r="AL363" s="13">
        <v>61.359649122807006</v>
      </c>
      <c r="AM363" s="13">
        <v>0.64217236842103631</v>
      </c>
      <c r="AN363" s="13">
        <v>4.1774549736018428E-2</v>
      </c>
      <c r="AO363" s="14" t="s">
        <v>23</v>
      </c>
      <c r="AP363" s="14" t="s">
        <v>55</v>
      </c>
      <c r="AQ363" s="14" t="s">
        <v>33</v>
      </c>
    </row>
    <row r="364" spans="1:43" x14ac:dyDescent="0.2">
      <c r="A364" s="13" t="s">
        <v>547</v>
      </c>
      <c r="B364" s="13" t="s">
        <v>756</v>
      </c>
      <c r="C364" s="13" t="s">
        <v>1128</v>
      </c>
      <c r="D364" s="13">
        <v>3.911</v>
      </c>
      <c r="E364" s="13">
        <v>0</v>
      </c>
      <c r="F364" s="13">
        <v>0</v>
      </c>
      <c r="G364" s="13">
        <v>4.3943820224719099</v>
      </c>
      <c r="H364" s="13">
        <v>4.1749999999999998</v>
      </c>
      <c r="I364" s="13">
        <v>0</v>
      </c>
      <c r="J364" s="13">
        <v>0</v>
      </c>
      <c r="K364" s="13">
        <v>5.4929775280898874E-2</v>
      </c>
      <c r="L364" s="13">
        <v>4.2299297752808984</v>
      </c>
      <c r="M364" s="13">
        <v>0.16445224719101148</v>
      </c>
      <c r="N364" s="13">
        <v>0.15054716639638593</v>
      </c>
      <c r="O364" s="13">
        <v>1.3905080794625546E-2</v>
      </c>
      <c r="P364" s="13">
        <v>0.21938202247191035</v>
      </c>
      <c r="Q364" s="13">
        <v>3.4</v>
      </c>
      <c r="R364" s="13">
        <v>90</v>
      </c>
      <c r="S364" s="13">
        <v>45.4</v>
      </c>
      <c r="T364" s="18">
        <v>22924</v>
      </c>
      <c r="U364" s="18">
        <v>8.89</v>
      </c>
      <c r="V364" s="18">
        <v>972.61</v>
      </c>
      <c r="W364" s="13" t="s">
        <v>28</v>
      </c>
      <c r="X364" s="13" t="str">
        <f>IFERROR(((W364*1000000)/Table2[[#This Row],[Number of Service Connections]])/365,"")</f>
        <v/>
      </c>
      <c r="Y364" s="18">
        <v>1338.36</v>
      </c>
      <c r="Z364" s="18">
        <v>13.52</v>
      </c>
      <c r="AA364" s="13" t="s">
        <v>22</v>
      </c>
      <c r="AB364" s="16">
        <v>4.9923293275377201E-2</v>
      </c>
      <c r="AC364" s="16">
        <v>6.1303166054418379E-2</v>
      </c>
      <c r="AD364" s="18">
        <v>1351.8799999999999</v>
      </c>
      <c r="AE364" s="20">
        <f t="shared" si="5"/>
        <v>5.0061566877020232</v>
      </c>
      <c r="AF364" s="13">
        <v>4.5828665569676081</v>
      </c>
      <c r="AG364" s="13">
        <f>(Table2[[#This Row],[Real Losses (million gallons/ year)]]*1000000)/Table2[[#This Row],[Number of Service Connections]]/365</f>
        <v>0.4232901307344154</v>
      </c>
      <c r="AH364" s="13">
        <f>(Table2[[#This Row],[Real Losses (million gallons/ year)]]*1000000)/Table2[[#This Row],[Length of Mains (miles)]]/365</f>
        <v>11.204738754734526</v>
      </c>
      <c r="AI364" s="18">
        <v>15.020888888888889</v>
      </c>
      <c r="AJ364" s="18">
        <v>14.870666666666667</v>
      </c>
      <c r="AK364" s="18">
        <v>0.15022222222222223</v>
      </c>
      <c r="AL364" s="13">
        <v>31.869069069069063</v>
      </c>
      <c r="AM364" s="13">
        <v>1.3905080794625546E-2</v>
      </c>
      <c r="AO364" s="14" t="s">
        <v>23</v>
      </c>
      <c r="AP364" s="14" t="s">
        <v>25</v>
      </c>
      <c r="AQ364" s="14" t="s">
        <v>24</v>
      </c>
    </row>
    <row r="365" spans="1:43" ht="22.5" x14ac:dyDescent="0.2">
      <c r="A365" s="13" t="s">
        <v>548</v>
      </c>
      <c r="B365" s="13" t="s">
        <v>549</v>
      </c>
      <c r="C365" s="13" t="s">
        <v>1129</v>
      </c>
      <c r="D365" s="13">
        <v>37.814</v>
      </c>
      <c r="G365" s="13">
        <v>34.376363636363635</v>
      </c>
      <c r="H365" s="13">
        <v>17.896000000000001</v>
      </c>
      <c r="J365" s="13">
        <v>0.01</v>
      </c>
      <c r="K365" s="13">
        <v>0.42970454545454545</v>
      </c>
      <c r="L365" s="13">
        <v>18.335704545454547</v>
      </c>
      <c r="M365" s="13">
        <v>16.040659090909088</v>
      </c>
      <c r="N365" s="13">
        <v>1.0731019617224895</v>
      </c>
      <c r="O365" s="13">
        <v>14.967557129186599</v>
      </c>
      <c r="P365" s="13">
        <v>16.480363636363634</v>
      </c>
      <c r="Q365" s="13">
        <v>12</v>
      </c>
      <c r="R365" s="13">
        <v>415</v>
      </c>
      <c r="S365" s="13">
        <v>67</v>
      </c>
      <c r="T365" s="18">
        <v>236975</v>
      </c>
      <c r="U365" s="18">
        <v>10.47</v>
      </c>
      <c r="V365" s="18">
        <v>4956.46</v>
      </c>
      <c r="W365" s="13" t="s">
        <v>28</v>
      </c>
      <c r="X365" s="13" t="str">
        <f>IFERROR(((W365*1000000)/Table2[[#This Row],[Number of Service Connections]])/365,"")</f>
        <v/>
      </c>
      <c r="Y365" s="18">
        <v>11235.38</v>
      </c>
      <c r="Z365" s="18">
        <v>156710.32</v>
      </c>
      <c r="AA365" s="13" t="s">
        <v>32</v>
      </c>
      <c r="AB365" s="16">
        <v>0.47940974242344103</v>
      </c>
      <c r="AC365" s="16">
        <v>0.72813337808936496</v>
      </c>
      <c r="AD365" s="18">
        <v>167945.7</v>
      </c>
      <c r="AE365" s="20">
        <f t="shared" si="5"/>
        <v>105.89641254932555</v>
      </c>
      <c r="AF365" s="13">
        <v>7.0843503001979826</v>
      </c>
      <c r="AG365" s="13">
        <f>(Table2[[#This Row],[Real Losses (million gallons/ year)]]*1000000)/Table2[[#This Row],[Number of Service Connections]]/365</f>
        <v>98.812062249127564</v>
      </c>
      <c r="AH365" s="13">
        <f>(Table2[[#This Row],[Real Losses (million gallons/ year)]]*1000000)/Table2[[#This Row],[Length of Mains (miles)]]/365</f>
        <v>3417.2504861156617</v>
      </c>
      <c r="AI365" s="18">
        <v>404.68843373493974</v>
      </c>
      <c r="AJ365" s="18">
        <v>27.073204819277109</v>
      </c>
      <c r="AK365" s="18">
        <v>377.61522891566267</v>
      </c>
      <c r="AL365" s="13">
        <v>49.810160427807475</v>
      </c>
      <c r="AM365" s="13">
        <v>14.967557129186599</v>
      </c>
      <c r="AO365" s="14" t="s">
        <v>23</v>
      </c>
      <c r="AP365" s="14" t="s">
        <v>40</v>
      </c>
      <c r="AQ365" s="14" t="s">
        <v>55</v>
      </c>
    </row>
    <row r="366" spans="1:43" x14ac:dyDescent="0.2">
      <c r="A366" s="13" t="s">
        <v>550</v>
      </c>
      <c r="B366" s="13" t="s">
        <v>551</v>
      </c>
      <c r="C366" s="13" t="s">
        <v>1130</v>
      </c>
      <c r="D366" s="13">
        <v>19.399999999999999</v>
      </c>
      <c r="E366" s="13">
        <v>0</v>
      </c>
      <c r="F366" s="13">
        <v>0</v>
      </c>
      <c r="G366" s="13">
        <v>19.399999999999999</v>
      </c>
      <c r="H366" s="13">
        <v>16.899999999999999</v>
      </c>
      <c r="I366" s="13">
        <v>0</v>
      </c>
      <c r="J366" s="13">
        <v>1.1000000000000001</v>
      </c>
      <c r="K366" s="13">
        <v>0.24249999999999999</v>
      </c>
      <c r="L366" s="13">
        <v>18.2425</v>
      </c>
      <c r="M366" s="13">
        <v>1.1574999999999989</v>
      </c>
      <c r="N366" s="13">
        <v>1.0381184210526335</v>
      </c>
      <c r="O366" s="13">
        <v>0.11938157894736534</v>
      </c>
      <c r="P366" s="13">
        <v>2.4999999999999991</v>
      </c>
      <c r="Q366" s="13">
        <v>11.2</v>
      </c>
      <c r="R366" s="13">
        <v>350</v>
      </c>
      <c r="S366" s="13">
        <v>55.4</v>
      </c>
      <c r="T366" s="18">
        <v>206375.23</v>
      </c>
      <c r="U366" s="18">
        <v>29.33</v>
      </c>
      <c r="V366" s="18">
        <v>356.08</v>
      </c>
      <c r="W366" s="13" t="s">
        <v>28</v>
      </c>
      <c r="X366" s="13" t="str">
        <f>IFERROR(((W366*1000000)/Table2[[#This Row],[Number of Service Connections]])/365,"")</f>
        <v/>
      </c>
      <c r="Y366" s="18">
        <v>30448.01</v>
      </c>
      <c r="Z366" s="18">
        <v>42.51</v>
      </c>
      <c r="AA366" s="13" t="s">
        <v>22</v>
      </c>
      <c r="AB366" s="16">
        <v>0.12886597938144326</v>
      </c>
      <c r="AC366" s="16">
        <v>0.15005948185790183</v>
      </c>
      <c r="AD366" s="18">
        <v>30490.519999999997</v>
      </c>
      <c r="AE366" s="20">
        <f t="shared" si="5"/>
        <v>9.0606653620352162</v>
      </c>
      <c r="AF366" s="13">
        <v>8.126171593366994</v>
      </c>
      <c r="AG366" s="13">
        <f>(Table2[[#This Row],[Real Losses (million gallons/ year)]]*1000000)/Table2[[#This Row],[Number of Service Connections]]/365</f>
        <v>0.93449376866822176</v>
      </c>
      <c r="AH366" s="13">
        <f>(Table2[[#This Row],[Real Losses (million gallons/ year)]]*1000000)/Table2[[#This Row],[Length of Mains (miles)]]/365</f>
        <v>29.202930270881936</v>
      </c>
      <c r="AI366" s="18">
        <v>87.115771428571435</v>
      </c>
      <c r="AJ366" s="18">
        <v>86.994314285714282</v>
      </c>
      <c r="AK366" s="18">
        <v>0.12145714285714286</v>
      </c>
      <c r="AL366" s="13">
        <v>65.803921568627459</v>
      </c>
      <c r="AM366" s="13">
        <v>0.11938157894736534</v>
      </c>
      <c r="AO366" s="14" t="s">
        <v>23</v>
      </c>
      <c r="AP366" s="14" t="s">
        <v>24</v>
      </c>
      <c r="AQ366" s="14" t="s">
        <v>33</v>
      </c>
    </row>
    <row r="367" spans="1:43" x14ac:dyDescent="0.2">
      <c r="A367" s="13" t="s">
        <v>552</v>
      </c>
      <c r="B367" s="13" t="s">
        <v>553</v>
      </c>
      <c r="C367" s="13" t="s">
        <v>1131</v>
      </c>
      <c r="D367" s="13">
        <v>68.45</v>
      </c>
      <c r="E367" s="13">
        <v>0</v>
      </c>
      <c r="F367" s="13">
        <v>0</v>
      </c>
      <c r="G367" s="13">
        <v>70.859213250517598</v>
      </c>
      <c r="H367" s="13">
        <v>63.369</v>
      </c>
      <c r="I367" s="13">
        <v>0.189</v>
      </c>
      <c r="J367" s="13">
        <v>0.621</v>
      </c>
      <c r="K367" s="13">
        <v>1.014</v>
      </c>
      <c r="L367" s="13">
        <v>65.192999999999998</v>
      </c>
      <c r="M367" s="13">
        <v>5.6662132505176004</v>
      </c>
      <c r="N367" s="13">
        <v>1.3100375382024367</v>
      </c>
      <c r="O367" s="13">
        <v>4.3561757123151637</v>
      </c>
      <c r="P367" s="13">
        <v>7.3012132505176011</v>
      </c>
      <c r="Q367" s="13">
        <v>17.8</v>
      </c>
      <c r="R367" s="13">
        <v>876</v>
      </c>
      <c r="S367" s="13">
        <v>55</v>
      </c>
      <c r="T367" s="18">
        <v>343328</v>
      </c>
      <c r="U367" s="18">
        <v>18.62</v>
      </c>
      <c r="V367" s="18">
        <v>280.57</v>
      </c>
      <c r="W367" s="13" t="s">
        <v>28</v>
      </c>
      <c r="X367" s="13" t="str">
        <f>IFERROR(((W367*1000000)/Table2[[#This Row],[Number of Service Connections]])/365,"")</f>
        <v/>
      </c>
      <c r="Y367" s="18">
        <v>24392.9</v>
      </c>
      <c r="Z367" s="18">
        <v>1222.21</v>
      </c>
      <c r="AA367" s="13" t="s">
        <v>22</v>
      </c>
      <c r="AB367" s="16">
        <v>0.10303830533235941</v>
      </c>
      <c r="AC367" s="16">
        <v>7.5944412139218584E-2</v>
      </c>
      <c r="AD367" s="18">
        <v>25615.11</v>
      </c>
      <c r="AE367" s="20">
        <f t="shared" si="5"/>
        <v>17.721314976285733</v>
      </c>
      <c r="AF367" s="13">
        <v>4.0971962788591876</v>
      </c>
      <c r="AG367" s="13">
        <f>(Table2[[#This Row],[Real Losses (million gallons/ year)]]*1000000)/Table2[[#This Row],[Number of Service Connections]]/365</f>
        <v>13.624118697426546</v>
      </c>
      <c r="AH367" s="13">
        <f>(Table2[[#This Row],[Real Losses (million gallons/ year)]]*1000000)/Table2[[#This Row],[Length of Mains (miles)]]/365</f>
        <v>670.49033589582314</v>
      </c>
      <c r="AI367" s="18">
        <v>29.240993150684933</v>
      </c>
      <c r="AJ367" s="18">
        <v>27.845776255707761</v>
      </c>
      <c r="AK367" s="18">
        <v>1.3952168949771691</v>
      </c>
      <c r="AL367" s="13">
        <v>61.675438596491233</v>
      </c>
      <c r="AM367" s="13">
        <v>4.3561757123151637</v>
      </c>
      <c r="AO367" s="14" t="s">
        <v>23</v>
      </c>
      <c r="AP367" s="14" t="s">
        <v>24</v>
      </c>
      <c r="AQ367" s="14" t="s">
        <v>31</v>
      </c>
    </row>
    <row r="368" spans="1:43" x14ac:dyDescent="0.2">
      <c r="A368" s="13" t="s">
        <v>554</v>
      </c>
      <c r="B368" s="13" t="s">
        <v>757</v>
      </c>
      <c r="C368" s="13" t="s">
        <v>1132</v>
      </c>
      <c r="D368" s="13">
        <v>28.234999999999999</v>
      </c>
      <c r="E368" s="13">
        <v>0</v>
      </c>
      <c r="F368" s="13">
        <v>0</v>
      </c>
      <c r="G368" s="13">
        <v>28.234999999999999</v>
      </c>
      <c r="H368" s="13">
        <v>14.763999999999999</v>
      </c>
      <c r="I368" s="13">
        <v>0.5</v>
      </c>
      <c r="J368" s="13">
        <v>0.4</v>
      </c>
      <c r="K368" s="13">
        <v>2</v>
      </c>
      <c r="L368" s="13">
        <v>17.664000000000001</v>
      </c>
      <c r="M368" s="13">
        <v>10.570999999999998</v>
      </c>
      <c r="N368" s="13">
        <v>0.90560276315789512</v>
      </c>
      <c r="O368" s="13">
        <v>9.6653972368421037</v>
      </c>
      <c r="P368" s="13">
        <v>12.970999999999998</v>
      </c>
      <c r="Q368" s="13">
        <v>8.6</v>
      </c>
      <c r="R368" s="13">
        <v>455</v>
      </c>
      <c r="S368" s="13">
        <v>47.3</v>
      </c>
      <c r="T368" s="18">
        <v>279810.59000000003</v>
      </c>
      <c r="U368" s="18">
        <v>13.49</v>
      </c>
      <c r="V368" s="18">
        <v>522.04999999999995</v>
      </c>
      <c r="W368" s="13" t="s">
        <v>28</v>
      </c>
      <c r="X368" s="13" t="str">
        <f>IFERROR(((W368*1000000)/Table2[[#This Row],[Number of Service Connections]])/365,"")</f>
        <v/>
      </c>
      <c r="Y368" s="18">
        <v>12216.58</v>
      </c>
      <c r="Z368" s="18">
        <v>5045.82</v>
      </c>
      <c r="AA368" s="13" t="s">
        <v>22</v>
      </c>
      <c r="AB368" s="16">
        <v>0.45939436869134048</v>
      </c>
      <c r="AC368" s="16">
        <v>6.6170911910422764E-2</v>
      </c>
      <c r="AD368" s="18">
        <v>17262.400000000001</v>
      </c>
      <c r="AE368" s="20">
        <f t="shared" si="5"/>
        <v>63.651964473882266</v>
      </c>
      <c r="AF368" s="13">
        <v>5.4529746389155198</v>
      </c>
      <c r="AG368" s="13">
        <f>(Table2[[#This Row],[Real Losses (million gallons/ year)]]*1000000)/Table2[[#This Row],[Number of Service Connections]]/365</f>
        <v>58.198989834966746</v>
      </c>
      <c r="AH368" s="13">
        <f>(Table2[[#This Row],[Real Losses (million gallons/ year)]]*1000000)/Table2[[#This Row],[Length of Mains (miles)]]/365</f>
        <v>3079.132601733706</v>
      </c>
      <c r="AI368" s="18">
        <v>37.939340659340658</v>
      </c>
      <c r="AJ368" s="18">
        <v>26.849626373626375</v>
      </c>
      <c r="AK368" s="18">
        <v>11.089714285714285</v>
      </c>
      <c r="AL368" s="13">
        <v>45.05263157894737</v>
      </c>
      <c r="AM368" s="13">
        <v>9.6653972368421037</v>
      </c>
      <c r="AO368" s="14" t="s">
        <v>23</v>
      </c>
      <c r="AP368" s="14" t="s">
        <v>25</v>
      </c>
      <c r="AQ368" s="14" t="s">
        <v>31</v>
      </c>
    </row>
    <row r="369" spans="1:43" x14ac:dyDescent="0.2">
      <c r="A369" s="13" t="s">
        <v>556</v>
      </c>
      <c r="B369" s="13" t="s">
        <v>557</v>
      </c>
      <c r="C369" s="13" t="s">
        <v>1134</v>
      </c>
      <c r="D369" s="13">
        <v>266.60000000000002</v>
      </c>
      <c r="E369" s="13">
        <v>0</v>
      </c>
      <c r="F369" s="13">
        <v>0</v>
      </c>
      <c r="G369" s="13">
        <v>266.60000000000002</v>
      </c>
      <c r="H369" s="13">
        <v>218.86</v>
      </c>
      <c r="I369" s="13">
        <v>8.9999999999999993E-3</v>
      </c>
      <c r="J369" s="13">
        <v>0.30770399999999998</v>
      </c>
      <c r="K369" s="13">
        <v>3.3325000000000005</v>
      </c>
      <c r="L369" s="13">
        <v>222.50920400000001</v>
      </c>
      <c r="M369" s="13">
        <v>44.090796000000012</v>
      </c>
      <c r="N369" s="13">
        <v>1.2136500000000001</v>
      </c>
      <c r="O369" s="13">
        <v>42.87714600000001</v>
      </c>
      <c r="P369" s="13">
        <v>47.731000000000016</v>
      </c>
      <c r="Q369" s="13">
        <v>33.26</v>
      </c>
      <c r="R369" s="13">
        <v>2252</v>
      </c>
      <c r="S369" s="13">
        <v>53.2</v>
      </c>
      <c r="T369" s="18">
        <v>1061836</v>
      </c>
      <c r="U369" s="18">
        <v>5.15</v>
      </c>
      <c r="V369" s="18">
        <v>440.19</v>
      </c>
      <c r="W369" s="13">
        <v>12.012533244027273</v>
      </c>
      <c r="X369" s="13">
        <f>IFERROR(((W369*1000000)/Table2[[#This Row],[Number of Service Connections]])/365,"")</f>
        <v>14.61414297674794</v>
      </c>
      <c r="Y369" s="18">
        <v>6250.3</v>
      </c>
      <c r="Z369" s="18">
        <v>18874.09</v>
      </c>
      <c r="AA369" s="13" t="s">
        <v>22</v>
      </c>
      <c r="AB369" s="16">
        <v>0.17903600900225058</v>
      </c>
      <c r="AC369" s="16">
        <v>2.517033684721558E-2</v>
      </c>
      <c r="AD369" s="18">
        <v>25124.39</v>
      </c>
      <c r="AE369" s="20">
        <f t="shared" si="5"/>
        <v>53.639743059441848</v>
      </c>
      <c r="AF369" s="13">
        <v>1.4764957784860948</v>
      </c>
      <c r="AG369" s="13">
        <f>(Table2[[#This Row],[Real Losses (million gallons/ year)]]*1000000)/Table2[[#This Row],[Number of Service Connections]]/365</f>
        <v>52.163247280955751</v>
      </c>
      <c r="AH369" s="13">
        <f>(Table2[[#This Row],[Real Losses (million gallons/ year)]]*1000000)/Table2[[#This Row],[Length of Mains (miles)]]/365</f>
        <v>3531.9192085602035</v>
      </c>
      <c r="AI369" s="18">
        <v>11.156478685612788</v>
      </c>
      <c r="AJ369" s="18">
        <v>2.77544404973357</v>
      </c>
      <c r="AK369" s="18">
        <v>8.3810346358792192</v>
      </c>
      <c r="AL369" s="13">
        <v>57.298245614035082</v>
      </c>
      <c r="AM369" s="13">
        <v>42.87714600000001</v>
      </c>
      <c r="AN369" s="13">
        <v>3.5693675204868938</v>
      </c>
      <c r="AO369" s="14" t="s">
        <v>23</v>
      </c>
      <c r="AP369" s="14" t="s">
        <v>55</v>
      </c>
      <c r="AQ369" s="14" t="s">
        <v>24</v>
      </c>
    </row>
    <row r="370" spans="1:43" x14ac:dyDescent="0.2">
      <c r="A370" s="13" t="s">
        <v>1416</v>
      </c>
      <c r="B370" s="13" t="s">
        <v>1270</v>
      </c>
      <c r="C370" s="13" t="s">
        <v>1135</v>
      </c>
      <c r="D370" s="13">
        <v>26.522600000000001</v>
      </c>
      <c r="E370" s="13">
        <v>0</v>
      </c>
      <c r="F370" s="13">
        <v>0</v>
      </c>
      <c r="G370" s="13">
        <v>26.522600000000001</v>
      </c>
      <c r="H370" s="13">
        <v>21.514579999999999</v>
      </c>
      <c r="I370" s="13">
        <v>0</v>
      </c>
      <c r="J370" s="13">
        <v>0</v>
      </c>
      <c r="K370" s="13">
        <v>3.4200000000000001E-2</v>
      </c>
      <c r="L370" s="13">
        <v>21.548779999999997</v>
      </c>
      <c r="M370" s="13">
        <v>4.9738200000000035</v>
      </c>
      <c r="N370" s="13">
        <v>0.44772614796954346</v>
      </c>
      <c r="O370" s="13">
        <v>4.5260938520304599</v>
      </c>
      <c r="P370" s="13">
        <v>5.0080200000000037</v>
      </c>
      <c r="Q370" s="13">
        <v>4.71</v>
      </c>
      <c r="R370" s="13">
        <v>374</v>
      </c>
      <c r="S370" s="13">
        <v>50</v>
      </c>
      <c r="T370" s="18">
        <v>358827.3</v>
      </c>
      <c r="U370" s="18">
        <v>6.37</v>
      </c>
      <c r="V370" s="18">
        <v>408.72</v>
      </c>
      <c r="W370" s="13" t="s">
        <v>28</v>
      </c>
      <c r="X370" s="13" t="str">
        <f>IFERROR(((W370*1000000)/Table2[[#This Row],[Number of Service Connections]])/365,"")</f>
        <v/>
      </c>
      <c r="Y370" s="18">
        <v>2852.02</v>
      </c>
      <c r="Z370" s="18">
        <v>1849.91</v>
      </c>
      <c r="AA370" s="13" t="s">
        <v>22</v>
      </c>
      <c r="AB370" s="16">
        <v>0.18882085466734044</v>
      </c>
      <c r="AC370" s="16">
        <v>1.3142530865873032E-2</v>
      </c>
      <c r="AD370" s="18">
        <v>4701.93</v>
      </c>
      <c r="AE370" s="20">
        <f t="shared" si="5"/>
        <v>36.435572485532212</v>
      </c>
      <c r="AF370" s="13">
        <v>3.2798047613328216</v>
      </c>
      <c r="AG370" s="13">
        <f>(Table2[[#This Row],[Real Losses (million gallons/ year)]]*1000000)/Table2[[#This Row],[Number of Service Connections]]/365</f>
        <v>33.155767724199393</v>
      </c>
      <c r="AH370" s="13">
        <f>(Table2[[#This Row],[Real Losses (million gallons/ year)]]*1000000)/Table2[[#This Row],[Length of Mains (miles)]]/365</f>
        <v>2632.7509827708227</v>
      </c>
      <c r="AI370" s="18">
        <v>12.572005347593583</v>
      </c>
      <c r="AJ370" s="18">
        <v>7.6257219251336901</v>
      </c>
      <c r="AK370" s="18">
        <v>4.9462834224598931</v>
      </c>
      <c r="AL370" s="13">
        <v>38.666666666666664</v>
      </c>
      <c r="AM370" s="13">
        <v>4.5260938520304599</v>
      </c>
      <c r="AO370" s="14" t="s">
        <v>23</v>
      </c>
      <c r="AP370" s="14" t="s">
        <v>25</v>
      </c>
      <c r="AQ370" s="14" t="s">
        <v>24</v>
      </c>
    </row>
    <row r="371" spans="1:43" x14ac:dyDescent="0.2">
      <c r="A371" s="13" t="s">
        <v>558</v>
      </c>
      <c r="B371" s="13" t="s">
        <v>559</v>
      </c>
      <c r="C371" s="13" t="s">
        <v>1136</v>
      </c>
      <c r="D371" s="13">
        <v>37.46</v>
      </c>
      <c r="G371" s="13">
        <v>37.46</v>
      </c>
      <c r="H371" s="13">
        <v>21.262</v>
      </c>
      <c r="J371" s="13">
        <v>0</v>
      </c>
      <c r="K371" s="13">
        <v>0.46825000000000006</v>
      </c>
      <c r="L371" s="13">
        <v>21.730250000000002</v>
      </c>
      <c r="M371" s="13">
        <v>15.729749999999999</v>
      </c>
      <c r="N371" s="13">
        <v>1.2658576315789491</v>
      </c>
      <c r="O371" s="13">
        <v>14.46389236842105</v>
      </c>
      <c r="P371" s="13">
        <v>16.198</v>
      </c>
      <c r="Q371" s="13">
        <v>50</v>
      </c>
      <c r="R371" s="13">
        <v>474</v>
      </c>
      <c r="S371" s="13">
        <v>55</v>
      </c>
      <c r="T371" s="18">
        <v>208850</v>
      </c>
      <c r="U371" s="18">
        <v>24.54</v>
      </c>
      <c r="V371" s="18">
        <v>399.49</v>
      </c>
      <c r="W371" s="13" t="s">
        <v>28</v>
      </c>
      <c r="X371" s="13" t="str">
        <f>IFERROR(((W371*1000000)/Table2[[#This Row],[Number of Service Connections]])/365,"")</f>
        <v/>
      </c>
      <c r="Y371" s="18">
        <v>31064.15</v>
      </c>
      <c r="Z371" s="18">
        <v>5778.18</v>
      </c>
      <c r="AA371" s="13" t="s">
        <v>22</v>
      </c>
      <c r="AB371" s="16">
        <v>0.43240790176187932</v>
      </c>
      <c r="AC371" s="16">
        <v>0.17730135424327478</v>
      </c>
      <c r="AD371" s="18">
        <v>36842.33</v>
      </c>
      <c r="AE371" s="20">
        <f t="shared" si="5"/>
        <v>90.91815501994104</v>
      </c>
      <c r="AF371" s="13">
        <v>7.3166732072073808</v>
      </c>
      <c r="AG371" s="13">
        <f>(Table2[[#This Row],[Real Losses (million gallons/ year)]]*1000000)/Table2[[#This Row],[Number of Service Connections]]/365</f>
        <v>83.601481812733653</v>
      </c>
      <c r="AH371" s="13">
        <f>(Table2[[#This Row],[Real Losses (million gallons/ year)]]*1000000)/Table2[[#This Row],[Length of Mains (miles)]]/365</f>
        <v>792.54204758471496</v>
      </c>
      <c r="AI371" s="18">
        <v>77.726434599156121</v>
      </c>
      <c r="AJ371" s="18">
        <v>65.536181434599158</v>
      </c>
      <c r="AK371" s="18">
        <v>12.190253164556962</v>
      </c>
      <c r="AL371" s="13">
        <v>37.077777777777783</v>
      </c>
      <c r="AM371" s="13">
        <v>14.46389236842105</v>
      </c>
      <c r="AO371" s="14" t="s">
        <v>23</v>
      </c>
      <c r="AP371" s="14" t="s">
        <v>25</v>
      </c>
      <c r="AQ371" s="14" t="s">
        <v>24</v>
      </c>
    </row>
    <row r="372" spans="1:43" x14ac:dyDescent="0.2">
      <c r="A372" s="13" t="s">
        <v>560</v>
      </c>
      <c r="B372" s="13" t="s">
        <v>561</v>
      </c>
      <c r="C372" s="13" t="s">
        <v>1137</v>
      </c>
      <c r="D372" s="13">
        <v>65.626999999999995</v>
      </c>
      <c r="E372" s="13">
        <v>0</v>
      </c>
      <c r="F372" s="13">
        <v>0</v>
      </c>
      <c r="G372" s="13">
        <v>64.816790123456784</v>
      </c>
      <c r="H372" s="13">
        <v>54.847000000000001</v>
      </c>
      <c r="I372" s="13">
        <v>0</v>
      </c>
      <c r="J372" s="13">
        <v>0</v>
      </c>
      <c r="K372" s="13">
        <v>0.81020987654320986</v>
      </c>
      <c r="L372" s="13">
        <v>55.657209876543213</v>
      </c>
      <c r="M372" s="13">
        <v>9.1595802469135705</v>
      </c>
      <c r="N372" s="13">
        <v>1.4184860059208904</v>
      </c>
      <c r="O372" s="13">
        <v>7.7410942409926804</v>
      </c>
      <c r="P372" s="13">
        <v>9.9697901234567805</v>
      </c>
      <c r="Q372" s="13">
        <v>25.59</v>
      </c>
      <c r="R372" s="13">
        <v>1119</v>
      </c>
      <c r="S372" s="13">
        <v>52.8</v>
      </c>
      <c r="T372" s="18">
        <v>687379</v>
      </c>
      <c r="U372" s="18">
        <v>9.02</v>
      </c>
      <c r="V372" s="18">
        <v>749.4</v>
      </c>
      <c r="W372" s="13" t="s">
        <v>28</v>
      </c>
      <c r="X372" s="13" t="str">
        <f>IFERROR(((W372*1000000)/Table2[[#This Row],[Number of Service Connections]])/365,"")</f>
        <v/>
      </c>
      <c r="Y372" s="18">
        <v>12794.74</v>
      </c>
      <c r="Z372" s="18">
        <v>69824.67</v>
      </c>
      <c r="AA372" s="13" t="s">
        <v>32</v>
      </c>
      <c r="AB372" s="16">
        <v>0.15381493135447288</v>
      </c>
      <c r="AC372" s="16">
        <v>0.13082667191400982</v>
      </c>
      <c r="AD372" s="18">
        <v>82619.41</v>
      </c>
      <c r="AE372" s="20">
        <f t="shared" si="5"/>
        <v>22.426041467831041</v>
      </c>
      <c r="AF372" s="13">
        <v>3.4729785790172003</v>
      </c>
      <c r="AG372" s="13">
        <f>(Table2[[#This Row],[Real Losses (million gallons/ year)]]*1000000)/Table2[[#This Row],[Number of Service Connections]]/365</f>
        <v>18.953062888813839</v>
      </c>
      <c r="AH372" s="13">
        <f>(Table2[[#This Row],[Real Losses (million gallons/ year)]]*1000000)/Table2[[#This Row],[Length of Mains (miles)]]/365</f>
        <v>828.77988951085138</v>
      </c>
      <c r="AI372" s="18">
        <v>73.833252904378909</v>
      </c>
      <c r="AJ372" s="18">
        <v>11.43408400357462</v>
      </c>
      <c r="AK372" s="18">
        <v>62.399168900804291</v>
      </c>
      <c r="AL372" s="13">
        <v>35.898765432098756</v>
      </c>
      <c r="AM372" s="13">
        <v>7.7410942409926804</v>
      </c>
      <c r="AO372" s="14" t="s">
        <v>23</v>
      </c>
      <c r="AP372" s="14" t="s">
        <v>25</v>
      </c>
      <c r="AQ372" s="14" t="s">
        <v>24</v>
      </c>
    </row>
    <row r="373" spans="1:43" x14ac:dyDescent="0.2">
      <c r="A373" s="13" t="s">
        <v>562</v>
      </c>
      <c r="B373" s="13" t="s">
        <v>563</v>
      </c>
      <c r="C373" s="13" t="s">
        <v>1138</v>
      </c>
      <c r="D373" s="13">
        <v>14.8</v>
      </c>
      <c r="E373" s="13">
        <v>0</v>
      </c>
      <c r="F373" s="13">
        <v>0</v>
      </c>
      <c r="G373" s="13">
        <v>14.8</v>
      </c>
      <c r="H373" s="13">
        <v>10.654999999999999</v>
      </c>
      <c r="I373" s="13">
        <v>0</v>
      </c>
      <c r="J373" s="13">
        <v>0.78600000000000003</v>
      </c>
      <c r="K373" s="13">
        <v>0.18500000000000003</v>
      </c>
      <c r="L373" s="13">
        <v>11.625999999999999</v>
      </c>
      <c r="M373" s="13">
        <v>3.1740000000000013</v>
      </c>
      <c r="N373" s="13">
        <v>0.6657953947368429</v>
      </c>
      <c r="O373" s="13">
        <v>2.5082046052631584</v>
      </c>
      <c r="P373" s="13">
        <v>4.1450000000000014</v>
      </c>
      <c r="Q373" s="13">
        <v>5</v>
      </c>
      <c r="R373" s="13">
        <v>241</v>
      </c>
      <c r="S373" s="13">
        <v>53.8</v>
      </c>
      <c r="T373" s="18">
        <v>93735.03</v>
      </c>
      <c r="U373" s="18">
        <v>10.65</v>
      </c>
      <c r="V373" s="18">
        <v>239.78</v>
      </c>
      <c r="W373" s="13" t="s">
        <v>28</v>
      </c>
      <c r="X373" s="13" t="str">
        <f>IFERROR(((W373*1000000)/Table2[[#This Row],[Number of Service Connections]])/365,"")</f>
        <v/>
      </c>
      <c r="Y373" s="18">
        <v>7090.72</v>
      </c>
      <c r="Z373" s="18">
        <v>601.41999999999996</v>
      </c>
      <c r="AA373" s="13" t="s">
        <v>22</v>
      </c>
      <c r="AB373" s="16">
        <v>0.28006756756756762</v>
      </c>
      <c r="AC373" s="16">
        <v>8.4546456476275483E-2</v>
      </c>
      <c r="AD373" s="18">
        <v>7692.14</v>
      </c>
      <c r="AE373" s="20">
        <f t="shared" si="5"/>
        <v>36.082532825555631</v>
      </c>
      <c r="AF373" s="13">
        <v>7.5688671032438233</v>
      </c>
      <c r="AG373" s="13">
        <f>(Table2[[#This Row],[Real Losses (million gallons/ year)]]*1000000)/Table2[[#This Row],[Number of Service Connections]]/365</f>
        <v>28.51366572231181</v>
      </c>
      <c r="AH373" s="13">
        <f>(Table2[[#This Row],[Real Losses (million gallons/ year)]]*1000000)/Table2[[#This Row],[Length of Mains (miles)]]/365</f>
        <v>1374.3586878154292</v>
      </c>
      <c r="AI373" s="18">
        <v>31.917593360995852</v>
      </c>
      <c r="AJ373" s="18">
        <v>29.42207468879668</v>
      </c>
      <c r="AK373" s="18">
        <v>2.4955186721991702</v>
      </c>
      <c r="AL373" s="13">
        <v>50.519607843137251</v>
      </c>
      <c r="AM373" s="13">
        <v>2.5082046052631584</v>
      </c>
      <c r="AO373" s="14" t="s">
        <v>23</v>
      </c>
      <c r="AP373" s="14" t="s">
        <v>25</v>
      </c>
      <c r="AQ373" s="14" t="s">
        <v>24</v>
      </c>
    </row>
    <row r="374" spans="1:43" x14ac:dyDescent="0.2">
      <c r="A374" s="13" t="s">
        <v>564</v>
      </c>
      <c r="B374" s="13" t="s">
        <v>565</v>
      </c>
      <c r="C374" s="13" t="s">
        <v>1139</v>
      </c>
      <c r="D374" s="13">
        <v>47.478000000000002</v>
      </c>
      <c r="E374" s="13">
        <v>0</v>
      </c>
      <c r="F374" s="13">
        <v>0</v>
      </c>
      <c r="G374" s="13">
        <v>47.478000000000002</v>
      </c>
      <c r="H374" s="13">
        <v>24.2</v>
      </c>
      <c r="I374" s="13">
        <v>0</v>
      </c>
      <c r="J374" s="13">
        <v>0</v>
      </c>
      <c r="K374" s="13">
        <v>0.59347500000000009</v>
      </c>
      <c r="L374" s="13">
        <v>24.793475000000001</v>
      </c>
      <c r="M374" s="13">
        <v>22.684525000000001</v>
      </c>
      <c r="N374" s="13">
        <v>0.17919499999999999</v>
      </c>
      <c r="O374" s="13">
        <v>22.505330000000001</v>
      </c>
      <c r="P374" s="13">
        <v>23.278000000000002</v>
      </c>
      <c r="Q374" s="13">
        <v>17.77</v>
      </c>
      <c r="R374" s="13">
        <v>530</v>
      </c>
      <c r="S374" s="13">
        <v>51</v>
      </c>
      <c r="T374" s="18">
        <v>232298.06</v>
      </c>
      <c r="U374" s="18">
        <v>9.1199999999999992</v>
      </c>
      <c r="V374" s="18">
        <v>450.82</v>
      </c>
      <c r="W374" s="13" t="s">
        <v>28</v>
      </c>
      <c r="X374" s="13" t="str">
        <f>IFERROR(((W374*1000000)/Table2[[#This Row],[Number of Service Connections]])/365,"")</f>
        <v/>
      </c>
      <c r="Y374" s="18">
        <v>1634.26</v>
      </c>
      <c r="Z374" s="18">
        <v>10145.85</v>
      </c>
      <c r="AA374" s="13" t="s">
        <v>22</v>
      </c>
      <c r="AB374" s="16">
        <v>0.49029023968996172</v>
      </c>
      <c r="AC374" s="16">
        <v>5.1862945691840912E-2</v>
      </c>
      <c r="AD374" s="18">
        <v>11780.11</v>
      </c>
      <c r="AE374" s="20">
        <f t="shared" si="5"/>
        <v>117.26298785215818</v>
      </c>
      <c r="AF374" s="13">
        <v>0.92631170845179633</v>
      </c>
      <c r="AG374" s="13">
        <f>(Table2[[#This Row],[Real Losses (million gallons/ year)]]*1000000)/Table2[[#This Row],[Number of Service Connections]]/365</f>
        <v>116.33667614370638</v>
      </c>
      <c r="AH374" s="13">
        <f>(Table2[[#This Row],[Real Losses (million gallons/ year)]]*1000000)/Table2[[#This Row],[Length of Mains (miles)]]/365</f>
        <v>3469.8051973080692</v>
      </c>
      <c r="AI374" s="18">
        <v>22.226622641509433</v>
      </c>
      <c r="AJ374" s="18">
        <v>3.0835094339622642</v>
      </c>
      <c r="AK374" s="18">
        <v>19.14311320754717</v>
      </c>
      <c r="AL374" s="13">
        <v>37.655555555555559</v>
      </c>
      <c r="AM374" s="13">
        <v>22.505330000000001</v>
      </c>
      <c r="AO374" s="14" t="s">
        <v>23</v>
      </c>
      <c r="AP374" s="14" t="s">
        <v>25</v>
      </c>
      <c r="AQ374" s="14" t="s">
        <v>24</v>
      </c>
    </row>
    <row r="375" spans="1:43" ht="22.5" x14ac:dyDescent="0.2">
      <c r="A375" s="13" t="s">
        <v>566</v>
      </c>
      <c r="B375" s="13" t="s">
        <v>567</v>
      </c>
      <c r="C375" s="13" t="s">
        <v>1140</v>
      </c>
      <c r="D375" s="13">
        <v>16.645</v>
      </c>
      <c r="G375" s="13">
        <v>16.562189054726371</v>
      </c>
      <c r="H375" s="13">
        <v>10.734999999999999</v>
      </c>
      <c r="J375" s="13">
        <v>1.873</v>
      </c>
      <c r="K375" s="13">
        <v>0.20702736318407966</v>
      </c>
      <c r="L375" s="13">
        <v>12.815027363184079</v>
      </c>
      <c r="M375" s="13">
        <v>3.7471616915422921</v>
      </c>
      <c r="N375" s="13">
        <v>0.73182192000523716</v>
      </c>
      <c r="O375" s="13">
        <v>3.0153397715370547</v>
      </c>
      <c r="P375" s="13">
        <v>5.8271890547263716</v>
      </c>
      <c r="Q375" s="13">
        <v>7.7</v>
      </c>
      <c r="R375" s="13">
        <v>280</v>
      </c>
      <c r="S375" s="13">
        <v>54.1</v>
      </c>
      <c r="T375" s="18">
        <v>157921</v>
      </c>
      <c r="U375" s="18">
        <v>12.06</v>
      </c>
      <c r="V375" s="18">
        <v>599.54999999999995</v>
      </c>
      <c r="W375" s="13" t="s">
        <v>28</v>
      </c>
      <c r="X375" s="13" t="str">
        <f>IFERROR(((W375*1000000)/Table2[[#This Row],[Number of Service Connections]])/365,"")</f>
        <v/>
      </c>
      <c r="Y375" s="18">
        <v>8825.77</v>
      </c>
      <c r="Z375" s="18">
        <v>1807.85</v>
      </c>
      <c r="AA375" s="13" t="s">
        <v>22</v>
      </c>
      <c r="AB375" s="16">
        <v>0.35183688795434082</v>
      </c>
      <c r="AC375" s="16">
        <v>7.5231917989914035E-2</v>
      </c>
      <c r="AD375" s="18">
        <v>10633.62</v>
      </c>
      <c r="AE375" s="20">
        <f t="shared" si="5"/>
        <v>36.664987197087001</v>
      </c>
      <c r="AF375" s="13">
        <v>7.1606841487792279</v>
      </c>
      <c r="AG375" s="13">
        <f>(Table2[[#This Row],[Real Losses (million gallons/ year)]]*1000000)/Table2[[#This Row],[Number of Service Connections]]/365</f>
        <v>29.504303048307776</v>
      </c>
      <c r="AH375" s="13">
        <f>(Table2[[#This Row],[Real Losses (million gallons/ year)]]*1000000)/Table2[[#This Row],[Length of Mains (miles)]]/365</f>
        <v>1072.8837472111918</v>
      </c>
      <c r="AI375" s="18">
        <v>37.977214285714282</v>
      </c>
      <c r="AJ375" s="18">
        <v>31.520607142857141</v>
      </c>
      <c r="AK375" s="18">
        <v>6.456607142857143</v>
      </c>
      <c r="AL375" s="13">
        <v>56.038191395961377</v>
      </c>
      <c r="AM375" s="13">
        <v>3.0153397715370547</v>
      </c>
      <c r="AO375" s="14" t="s">
        <v>23</v>
      </c>
      <c r="AP375" s="14" t="s">
        <v>24</v>
      </c>
      <c r="AQ375" s="14" t="s">
        <v>37</v>
      </c>
    </row>
    <row r="376" spans="1:43" ht="22.5" x14ac:dyDescent="0.2">
      <c r="A376" s="13" t="s">
        <v>568</v>
      </c>
      <c r="B376" s="13" t="s">
        <v>569</v>
      </c>
      <c r="C376" s="13" t="s">
        <v>1141</v>
      </c>
      <c r="D376" s="13">
        <v>13.715999999999999</v>
      </c>
      <c r="E376" s="13">
        <v>0</v>
      </c>
      <c r="F376" s="13">
        <v>0</v>
      </c>
      <c r="G376" s="13">
        <v>13.546666666666667</v>
      </c>
      <c r="H376" s="13">
        <v>3.605</v>
      </c>
      <c r="I376" s="13">
        <v>0</v>
      </c>
      <c r="J376" s="13">
        <v>0</v>
      </c>
      <c r="K376" s="13">
        <v>0.16933333333333334</v>
      </c>
      <c r="L376" s="13">
        <v>3.7743333333333333</v>
      </c>
      <c r="M376" s="13">
        <v>9.772333333333334</v>
      </c>
      <c r="N376" s="13">
        <v>0.11645059523809551</v>
      </c>
      <c r="O376" s="13">
        <v>9.6558827380952383</v>
      </c>
      <c r="P376" s="13">
        <v>9.9416666666666664</v>
      </c>
      <c r="Q376" s="13">
        <v>2.5</v>
      </c>
      <c r="R376" s="13">
        <v>100</v>
      </c>
      <c r="S376" s="13">
        <v>60</v>
      </c>
      <c r="T376" s="18">
        <v>56000</v>
      </c>
      <c r="U376" s="18">
        <v>15.53</v>
      </c>
      <c r="V376" s="18">
        <v>278.06</v>
      </c>
      <c r="W376" s="13" t="s">
        <v>28</v>
      </c>
      <c r="X376" s="13" t="str">
        <f>IFERROR(((W376*1000000)/Table2[[#This Row],[Number of Service Connections]])/365,"")</f>
        <v/>
      </c>
      <c r="Y376" s="18">
        <v>1808.48</v>
      </c>
      <c r="Z376" s="18">
        <v>2684.91</v>
      </c>
      <c r="AA376" s="13" t="s">
        <v>22</v>
      </c>
      <c r="AB376" s="16">
        <v>0.73388287401574803</v>
      </c>
      <c r="AC376" s="16">
        <v>8.1079952229804492E-2</v>
      </c>
      <c r="AD376" s="18">
        <v>4493.3899999999994</v>
      </c>
      <c r="AE376" s="20">
        <f t="shared" si="5"/>
        <v>267.73515981735159</v>
      </c>
      <c r="AF376" s="13">
        <v>3.1904272667971365</v>
      </c>
      <c r="AG376" s="13">
        <f>(Table2[[#This Row],[Real Losses (million gallons/ year)]]*1000000)/Table2[[#This Row],[Number of Service Connections]]/365</f>
        <v>264.54473255055444</v>
      </c>
      <c r="AH376" s="13">
        <f>(Table2[[#This Row],[Real Losses (million gallons/ year)]]*1000000)/Table2[[#This Row],[Length of Mains (miles)]]/365</f>
        <v>10581.78930202218</v>
      </c>
      <c r="AI376" s="18">
        <v>44.933900000000001</v>
      </c>
      <c r="AJ376" s="18">
        <v>18.084800000000001</v>
      </c>
      <c r="AK376" s="18">
        <v>26.8491</v>
      </c>
      <c r="AL376" s="13">
        <v>43.943209876543207</v>
      </c>
      <c r="AM376" s="13">
        <v>9.6558827380952383</v>
      </c>
      <c r="AO376" s="14" t="s">
        <v>23</v>
      </c>
      <c r="AP376" s="14" t="s">
        <v>45</v>
      </c>
      <c r="AQ376" s="14" t="s">
        <v>40</v>
      </c>
    </row>
    <row r="377" spans="1:43" x14ac:dyDescent="0.2">
      <c r="A377" s="13" t="s">
        <v>570</v>
      </c>
      <c r="B377" s="13" t="s">
        <v>571</v>
      </c>
      <c r="C377" s="13" t="s">
        <v>1142</v>
      </c>
      <c r="D377" s="13">
        <v>0</v>
      </c>
      <c r="E377" s="13">
        <v>3.19</v>
      </c>
      <c r="F377" s="13">
        <v>0</v>
      </c>
      <c r="G377" s="13">
        <v>3.19</v>
      </c>
      <c r="H377" s="13">
        <v>3.323</v>
      </c>
      <c r="I377" s="13">
        <v>0</v>
      </c>
      <c r="J377" s="13">
        <v>0</v>
      </c>
      <c r="K377" s="13">
        <v>3.9875000000000001E-2</v>
      </c>
      <c r="L377" s="13">
        <v>3.3628749999999998</v>
      </c>
      <c r="M377" s="13">
        <v>-0.17287499999999989</v>
      </c>
      <c r="N377" s="13">
        <v>8.4098826530612417E-2</v>
      </c>
      <c r="O377" s="13">
        <v>-0.25697382653061229</v>
      </c>
      <c r="P377" s="13">
        <v>-0.1329999999999999</v>
      </c>
      <c r="Q377" s="13">
        <v>2.2000000000000002</v>
      </c>
      <c r="R377" s="13">
        <v>117</v>
      </c>
      <c r="S377" s="13">
        <v>55</v>
      </c>
      <c r="T377" s="18">
        <v>35477.07</v>
      </c>
      <c r="U377" s="18">
        <v>16.04</v>
      </c>
      <c r="V377" s="18">
        <v>3786.06</v>
      </c>
      <c r="W377" s="13" t="s">
        <v>28</v>
      </c>
      <c r="X377" s="13" t="str">
        <f>IFERROR(((W377*1000000)/Table2[[#This Row],[Number of Service Connections]])/365,"")</f>
        <v/>
      </c>
      <c r="Y377" s="18">
        <v>1348.95</v>
      </c>
      <c r="Z377" s="18">
        <v>-972.92</v>
      </c>
      <c r="AA377" s="13" t="s">
        <v>22</v>
      </c>
      <c r="AB377" s="16">
        <v>-4.1692789968652E-2</v>
      </c>
      <c r="AC377" s="16">
        <v>1.4854552373590409E-2</v>
      </c>
      <c r="AD377" s="18">
        <v>376.03000000000009</v>
      </c>
      <c r="AE377" s="20">
        <f t="shared" si="5"/>
        <v>-4.0481208289427446</v>
      </c>
      <c r="AF377" s="13">
        <v>1.9692969565768041</v>
      </c>
      <c r="AG377" s="13">
        <f>(Table2[[#This Row],[Real Losses (million gallons/ year)]]*1000000)/Table2[[#This Row],[Number of Service Connections]]/365</f>
        <v>-6.017417785519549</v>
      </c>
      <c r="AH377" s="13">
        <f>(Table2[[#This Row],[Real Losses (million gallons/ year)]]*1000000)/Table2[[#This Row],[Length of Mains (miles)]]/365</f>
        <v>-320.01721859353955</v>
      </c>
      <c r="AI377" s="18">
        <v>3.2139316239316238</v>
      </c>
      <c r="AJ377" s="18">
        <v>11.52948717948718</v>
      </c>
      <c r="AK377" s="18">
        <v>-8.3155555555555551</v>
      </c>
      <c r="AL377" s="13">
        <v>54.699999999999996</v>
      </c>
      <c r="AM377" s="13">
        <v>-0.25697382653061229</v>
      </c>
      <c r="AO377" s="14" t="s">
        <v>36</v>
      </c>
      <c r="AP377" s="14" t="s">
        <v>25</v>
      </c>
      <c r="AQ377" s="14" t="s">
        <v>33</v>
      </c>
    </row>
    <row r="378" spans="1:43" x14ac:dyDescent="0.2">
      <c r="A378" s="13" t="s">
        <v>572</v>
      </c>
      <c r="B378" s="13" t="s">
        <v>573</v>
      </c>
      <c r="C378" s="13" t="s">
        <v>1143</v>
      </c>
      <c r="D378" s="13">
        <v>37.484000000000002</v>
      </c>
      <c r="E378" s="13">
        <v>18.422999999999998</v>
      </c>
      <c r="F378" s="13">
        <v>0.497</v>
      </c>
      <c r="G378" s="13">
        <v>55.41</v>
      </c>
      <c r="H378" s="13">
        <v>45.281999999999996</v>
      </c>
      <c r="I378" s="13">
        <v>0</v>
      </c>
      <c r="J378" s="13">
        <v>0</v>
      </c>
      <c r="K378" s="13">
        <v>0.69262500000000005</v>
      </c>
      <c r="L378" s="13">
        <v>45.974624999999996</v>
      </c>
      <c r="M378" s="13">
        <v>9.4353750000000005</v>
      </c>
      <c r="N378" s="13">
        <v>2.6349931578947388</v>
      </c>
      <c r="O378" s="13">
        <v>6.8003818421052618</v>
      </c>
      <c r="P378" s="13">
        <v>10.128</v>
      </c>
      <c r="Q378" s="13">
        <v>15.5</v>
      </c>
      <c r="R378" s="13">
        <v>752</v>
      </c>
      <c r="S378" s="13">
        <v>57.2</v>
      </c>
      <c r="T378" s="18">
        <v>430840</v>
      </c>
      <c r="U378" s="18">
        <v>9.74</v>
      </c>
      <c r="V378" s="18">
        <v>1201.01</v>
      </c>
      <c r="W378" s="13" t="s">
        <v>28</v>
      </c>
      <c r="X378" s="13" t="str">
        <f>IFERROR(((W378*1000000)/Table2[[#This Row],[Number of Service Connections]])/365,"")</f>
        <v/>
      </c>
      <c r="Y378" s="18">
        <v>25664.83</v>
      </c>
      <c r="Z378" s="18">
        <v>8167.33</v>
      </c>
      <c r="AA378" s="13" t="s">
        <v>22</v>
      </c>
      <c r="AB378" s="16">
        <v>0.1827828911748782</v>
      </c>
      <c r="AC378" s="16">
        <v>8.0456804162407386E-2</v>
      </c>
      <c r="AD378" s="18">
        <v>33832.160000000003</v>
      </c>
      <c r="AE378" s="20">
        <f t="shared" si="5"/>
        <v>34.375455406587001</v>
      </c>
      <c r="AF378" s="13">
        <v>9.5999459264599931</v>
      </c>
      <c r="AG378" s="13">
        <f>(Table2[[#This Row],[Real Losses (million gallons/ year)]]*1000000)/Table2[[#This Row],[Number of Service Connections]]/365</f>
        <v>24.77550948012701</v>
      </c>
      <c r="AH378" s="13">
        <f>(Table2[[#This Row],[Real Losses (million gallons/ year)]]*1000000)/Table2[[#This Row],[Length of Mains (miles)]]/365</f>
        <v>1202.0118147777748</v>
      </c>
      <c r="AI378" s="18">
        <v>44.98957446808511</v>
      </c>
      <c r="AJ378" s="18">
        <v>34.128763297872339</v>
      </c>
      <c r="AK378" s="18">
        <v>10.860811170212767</v>
      </c>
      <c r="AL378" s="13">
        <v>54.669159988653277</v>
      </c>
      <c r="AM378" s="13">
        <v>6.8003818421052618</v>
      </c>
      <c r="AO378" s="14" t="s">
        <v>23</v>
      </c>
      <c r="AP378" s="14" t="s">
        <v>36</v>
      </c>
      <c r="AQ378" s="14" t="s">
        <v>24</v>
      </c>
    </row>
    <row r="379" spans="1:43" x14ac:dyDescent="0.2">
      <c r="A379" s="13" t="s">
        <v>1417</v>
      </c>
      <c r="B379" s="13" t="s">
        <v>749</v>
      </c>
      <c r="C379" s="13" t="s">
        <v>1144</v>
      </c>
      <c r="D379" s="13">
        <v>72.040999999999997</v>
      </c>
      <c r="G379" s="13">
        <v>71.151604938271603</v>
      </c>
      <c r="H379" s="13">
        <v>31.399000000000001</v>
      </c>
      <c r="I379" s="13">
        <v>0</v>
      </c>
      <c r="J379" s="13">
        <v>0</v>
      </c>
      <c r="K379" s="13">
        <v>7.0839999999999996</v>
      </c>
      <c r="L379" s="13">
        <v>38.483000000000004</v>
      </c>
      <c r="M379" s="13">
        <v>32.668604938271599</v>
      </c>
      <c r="N379" s="13">
        <v>1.9089554597141047</v>
      </c>
      <c r="O379" s="13">
        <v>30.759649478557495</v>
      </c>
      <c r="P379" s="13">
        <v>39.752604938271602</v>
      </c>
      <c r="Q379" s="13">
        <v>18.149999999999999</v>
      </c>
      <c r="R379" s="13">
        <v>850</v>
      </c>
      <c r="S379" s="13">
        <v>55</v>
      </c>
      <c r="T379" s="18">
        <v>500769</v>
      </c>
      <c r="U379" s="18">
        <v>13.67</v>
      </c>
      <c r="V379" s="18">
        <v>375.42</v>
      </c>
      <c r="W379" s="13" t="s">
        <v>28</v>
      </c>
      <c r="X379" s="13" t="str">
        <f>IFERROR(((W379*1000000)/Table2[[#This Row],[Number of Service Connections]])/365,"")</f>
        <v/>
      </c>
      <c r="Y379" s="18">
        <v>26095.42</v>
      </c>
      <c r="Z379" s="18">
        <v>11547.79</v>
      </c>
      <c r="AA379" s="13" t="s">
        <v>22</v>
      </c>
      <c r="AB379" s="16">
        <v>0.55870285670659758</v>
      </c>
      <c r="AC379" s="16">
        <v>8.048158736170144E-2</v>
      </c>
      <c r="AD379" s="18">
        <v>37643.21</v>
      </c>
      <c r="AE379" s="20">
        <f t="shared" si="5"/>
        <v>105.29767909193103</v>
      </c>
      <c r="AF379" s="13">
        <v>6.1529587742598046</v>
      </c>
      <c r="AG379" s="13">
        <f>(Table2[[#This Row],[Real Losses (million gallons/ year)]]*1000000)/Table2[[#This Row],[Number of Service Connections]]/365</f>
        <v>99.144720317671229</v>
      </c>
      <c r="AH379" s="13">
        <f>(Table2[[#This Row],[Real Losses (million gallons/ year)]]*1000000)/Table2[[#This Row],[Length of Mains (miles)]]/365</f>
        <v>4643.1411719019579</v>
      </c>
      <c r="AI379" s="18">
        <v>44.286129411764705</v>
      </c>
      <c r="AJ379" s="18">
        <v>30.700494117647057</v>
      </c>
      <c r="AK379" s="18">
        <v>13.585635294117647</v>
      </c>
      <c r="AL379" s="13">
        <v>35.609876543209879</v>
      </c>
      <c r="AM379" s="13">
        <v>30.759649478557495</v>
      </c>
      <c r="AO379" s="14" t="s">
        <v>23</v>
      </c>
      <c r="AP379" s="14" t="s">
        <v>24</v>
      </c>
      <c r="AQ379" s="14" t="s">
        <v>25</v>
      </c>
    </row>
    <row r="380" spans="1:43" x14ac:dyDescent="0.2">
      <c r="A380" s="13" t="s">
        <v>574</v>
      </c>
      <c r="B380" s="13" t="s">
        <v>575</v>
      </c>
      <c r="C380" s="13" t="s">
        <v>1145</v>
      </c>
      <c r="D380" s="13">
        <v>0</v>
      </c>
      <c r="E380" s="13">
        <v>50.451999999999998</v>
      </c>
      <c r="F380" s="13">
        <v>0</v>
      </c>
      <c r="G380" s="13">
        <v>50.451999999999998</v>
      </c>
      <c r="H380" s="13">
        <v>42.281999999999996</v>
      </c>
      <c r="I380" s="13">
        <v>0.28999999999999998</v>
      </c>
      <c r="J380" s="13">
        <v>0</v>
      </c>
      <c r="K380" s="13">
        <v>0.63065000000000004</v>
      </c>
      <c r="L380" s="13">
        <v>43.202649999999998</v>
      </c>
      <c r="M380" s="13">
        <v>7.2493499999999997</v>
      </c>
      <c r="N380" s="13">
        <v>1.539525721649486</v>
      </c>
      <c r="O380" s="13">
        <v>5.7098242783505135</v>
      </c>
      <c r="P380" s="13">
        <v>7.88</v>
      </c>
      <c r="Q380" s="13">
        <v>24.47</v>
      </c>
      <c r="R380" s="13">
        <v>684</v>
      </c>
      <c r="S380" s="13">
        <v>50</v>
      </c>
      <c r="T380" s="18">
        <v>556864</v>
      </c>
      <c r="U380" s="18">
        <v>9.6999999999999993</v>
      </c>
      <c r="V380" s="18">
        <v>3646.07</v>
      </c>
      <c r="W380" s="13" t="s">
        <v>28</v>
      </c>
      <c r="X380" s="13" t="str">
        <f>IFERROR(((W380*1000000)/Table2[[#This Row],[Number of Service Connections]])/365,"")</f>
        <v/>
      </c>
      <c r="Y380" s="18">
        <v>14933.4</v>
      </c>
      <c r="Z380" s="18">
        <v>20818.419999999998</v>
      </c>
      <c r="AA380" s="13" t="s">
        <v>22</v>
      </c>
      <c r="AB380" s="16">
        <v>0.15618805993815904</v>
      </c>
      <c r="AC380" s="16">
        <v>6.8331248836458219E-2</v>
      </c>
      <c r="AD380" s="18">
        <v>35751.82</v>
      </c>
      <c r="AE380" s="20">
        <f t="shared" si="5"/>
        <v>29.036890170632056</v>
      </c>
      <c r="AF380" s="13">
        <v>6.1664893120623487</v>
      </c>
      <c r="AG380" s="13">
        <f>(Table2[[#This Row],[Real Losses (million gallons/ year)]]*1000000)/Table2[[#This Row],[Number of Service Connections]]/365</f>
        <v>22.870400858569706</v>
      </c>
      <c r="AH380" s="13">
        <f>(Table2[[#This Row],[Real Losses (million gallons/ year)]]*1000000)/Table2[[#This Row],[Length of Mains (miles)]]/365</f>
        <v>639.28705301437185</v>
      </c>
      <c r="AI380" s="18">
        <v>52.268742690058481</v>
      </c>
      <c r="AJ380" s="18">
        <v>21.832456140350878</v>
      </c>
      <c r="AK380" s="18">
        <v>30.436286549707603</v>
      </c>
      <c r="AL380" s="13">
        <v>52.558823529411768</v>
      </c>
      <c r="AM380" s="13">
        <v>5.7098242783505135</v>
      </c>
      <c r="AO380" s="14" t="s">
        <v>36</v>
      </c>
      <c r="AP380" s="14" t="s">
        <v>24</v>
      </c>
      <c r="AQ380" s="14" t="s">
        <v>25</v>
      </c>
    </row>
    <row r="381" spans="1:43" ht="22.5" x14ac:dyDescent="0.2">
      <c r="A381" s="13" t="s">
        <v>576</v>
      </c>
      <c r="B381" s="13" t="s">
        <v>1275</v>
      </c>
      <c r="C381" s="13" t="s">
        <v>1146</v>
      </c>
      <c r="D381" s="13">
        <v>56.758000000000003</v>
      </c>
      <c r="E381" s="13">
        <v>0</v>
      </c>
      <c r="F381" s="13">
        <v>0</v>
      </c>
      <c r="G381" s="13">
        <v>56.758000000000003</v>
      </c>
      <c r="H381" s="13">
        <v>33.284999999999997</v>
      </c>
      <c r="I381" s="13">
        <v>0</v>
      </c>
      <c r="J381" s="13">
        <v>0.23400000000000001</v>
      </c>
      <c r="K381" s="13">
        <v>0.70947500000000008</v>
      </c>
      <c r="L381" s="13">
        <v>34.228474999999996</v>
      </c>
      <c r="M381" s="13">
        <v>22.529525000000007</v>
      </c>
      <c r="N381" s="13">
        <v>0.22510750000000002</v>
      </c>
      <c r="O381" s="13">
        <v>22.304417500000007</v>
      </c>
      <c r="P381" s="13">
        <v>23.47300000000001</v>
      </c>
      <c r="Q381" s="13">
        <v>12</v>
      </c>
      <c r="R381" s="13">
        <v>671</v>
      </c>
      <c r="S381" s="13">
        <v>60</v>
      </c>
      <c r="T381" s="18">
        <v>324303.64</v>
      </c>
      <c r="U381" s="18">
        <v>3.21</v>
      </c>
      <c r="V381" s="18">
        <v>1003.21</v>
      </c>
      <c r="W381" s="13" t="s">
        <v>28</v>
      </c>
      <c r="X381" s="13" t="str">
        <f>IFERROR(((W381*1000000)/Table2[[#This Row],[Number of Service Connections]])/365,"")</f>
        <v/>
      </c>
      <c r="Y381" s="18">
        <v>722.6</v>
      </c>
      <c r="Z381" s="18">
        <v>22376.01</v>
      </c>
      <c r="AA381" s="13" t="s">
        <v>22</v>
      </c>
      <c r="AB381" s="16">
        <v>0.4135628457662357</v>
      </c>
      <c r="AC381" s="16">
        <v>7.414382801847369E-2</v>
      </c>
      <c r="AD381" s="18">
        <v>23098.609999999997</v>
      </c>
      <c r="AE381" s="20">
        <f t="shared" si="5"/>
        <v>91.989159504317854</v>
      </c>
      <c r="AF381" s="13">
        <v>0.91912500255190599</v>
      </c>
      <c r="AG381" s="13">
        <f>(Table2[[#This Row],[Real Losses (million gallons/ year)]]*1000000)/Table2[[#This Row],[Number of Service Connections]]/365</f>
        <v>91.070034501765946</v>
      </c>
      <c r="AH381" s="13">
        <f>(Table2[[#This Row],[Real Losses (million gallons/ year)]]*1000000)/Table2[[#This Row],[Length of Mains (miles)]]/365</f>
        <v>5092.3327625570791</v>
      </c>
      <c r="AI381" s="18">
        <v>34.424157973174367</v>
      </c>
      <c r="AJ381" s="18">
        <v>1.0769001490312966</v>
      </c>
      <c r="AK381" s="18">
        <v>33.347257824143071</v>
      </c>
      <c r="AL381" s="13">
        <v>47.705882352941174</v>
      </c>
      <c r="AM381" s="13">
        <v>22.304417500000007</v>
      </c>
      <c r="AO381" s="14" t="s">
        <v>23</v>
      </c>
      <c r="AP381" s="14" t="s">
        <v>45</v>
      </c>
      <c r="AQ381" s="14" t="s">
        <v>40</v>
      </c>
    </row>
    <row r="382" spans="1:43" x14ac:dyDescent="0.2">
      <c r="A382" s="13" t="s">
        <v>764</v>
      </c>
      <c r="B382" s="13" t="s">
        <v>577</v>
      </c>
      <c r="C382" s="13" t="s">
        <v>1147</v>
      </c>
      <c r="D382" s="13">
        <v>0</v>
      </c>
      <c r="E382" s="13">
        <v>48.984999999999999</v>
      </c>
      <c r="F382" s="13">
        <v>0</v>
      </c>
      <c r="G382" s="13">
        <v>49.984693877551024</v>
      </c>
      <c r="H382" s="13">
        <v>43.594501999999999</v>
      </c>
      <c r="I382" s="13">
        <v>0</v>
      </c>
      <c r="J382" s="13">
        <v>0</v>
      </c>
      <c r="K382" s="13">
        <v>0.62480867346938784</v>
      </c>
      <c r="L382" s="13">
        <v>44.219310673469387</v>
      </c>
      <c r="M382" s="13">
        <v>5.7653832040816368</v>
      </c>
      <c r="N382" s="13">
        <v>1.5822315567041905</v>
      </c>
      <c r="O382" s="13">
        <v>4.1831516473774464</v>
      </c>
      <c r="P382" s="13">
        <v>6.3901918775510245</v>
      </c>
      <c r="Q382" s="13">
        <v>25.9</v>
      </c>
      <c r="R382" s="13">
        <v>857</v>
      </c>
      <c r="S382" s="13">
        <v>55</v>
      </c>
      <c r="T382" s="18">
        <v>513534</v>
      </c>
      <c r="U382" s="18">
        <v>8.66</v>
      </c>
      <c r="V382" s="18">
        <v>2272.7199999999998</v>
      </c>
      <c r="W382" s="13" t="s">
        <v>28</v>
      </c>
      <c r="X382" s="13" t="str">
        <f>IFERROR(((W382*1000000)/Table2[[#This Row],[Number of Service Connections]])/365,"")</f>
        <v/>
      </c>
      <c r="Y382" s="18">
        <v>13702.13</v>
      </c>
      <c r="Z382" s="18">
        <v>9507.1299999999992</v>
      </c>
      <c r="AA382" s="13" t="s">
        <v>22</v>
      </c>
      <c r="AB382" s="16">
        <v>0.12784297315504753</v>
      </c>
      <c r="AC382" s="16">
        <v>4.7960354838147631E-2</v>
      </c>
      <c r="AD382" s="18">
        <v>23209.26</v>
      </c>
      <c r="AE382" s="20">
        <f t="shared" si="5"/>
        <v>18.431237365392615</v>
      </c>
      <c r="AF382" s="13">
        <v>5.0582041741794104</v>
      </c>
      <c r="AG382" s="13">
        <f>(Table2[[#This Row],[Real Losses (million gallons/ year)]]*1000000)/Table2[[#This Row],[Number of Service Connections]]/365</f>
        <v>13.373033191213205</v>
      </c>
      <c r="AH382" s="13">
        <f>(Table2[[#This Row],[Real Losses (million gallons/ year)]]*1000000)/Table2[[#This Row],[Length of Mains (miles)]]/365</f>
        <v>442.49766196408171</v>
      </c>
      <c r="AI382" s="18">
        <v>27.081983663943991</v>
      </c>
      <c r="AJ382" s="18">
        <v>15.988483080513419</v>
      </c>
      <c r="AK382" s="18">
        <v>11.093500583430572</v>
      </c>
      <c r="AL382" s="13">
        <v>41.12222222222222</v>
      </c>
      <c r="AM382" s="13">
        <v>4.1831516473774464</v>
      </c>
      <c r="AO382" s="14" t="s">
        <v>36</v>
      </c>
      <c r="AP382" s="14" t="s">
        <v>25</v>
      </c>
      <c r="AQ382" s="14" t="s">
        <v>24</v>
      </c>
    </row>
    <row r="383" spans="1:43" x14ac:dyDescent="0.2">
      <c r="A383" s="13" t="s">
        <v>578</v>
      </c>
      <c r="B383" s="13" t="s">
        <v>1276</v>
      </c>
      <c r="C383" s="13" t="s">
        <v>1148</v>
      </c>
      <c r="D383" s="13">
        <v>39.42</v>
      </c>
      <c r="E383" s="13">
        <v>0</v>
      </c>
      <c r="F383" s="13">
        <v>0</v>
      </c>
      <c r="G383" s="13">
        <v>39.42</v>
      </c>
      <c r="H383" s="13">
        <v>16.262</v>
      </c>
      <c r="I383" s="13">
        <v>0</v>
      </c>
      <c r="J383" s="13">
        <v>1.8</v>
      </c>
      <c r="K383" s="13">
        <v>0.49275000000000002</v>
      </c>
      <c r="L383" s="13">
        <v>18.554750000000002</v>
      </c>
      <c r="M383" s="13">
        <v>20.86525</v>
      </c>
      <c r="N383" s="13">
        <v>0.69782355670103113</v>
      </c>
      <c r="O383" s="13">
        <v>20.167426443298968</v>
      </c>
      <c r="P383" s="13">
        <v>23.158000000000001</v>
      </c>
      <c r="Q383" s="13">
        <v>8.1999999999999993</v>
      </c>
      <c r="R383" s="13">
        <v>428</v>
      </c>
      <c r="S383" s="13">
        <v>53.2</v>
      </c>
      <c r="T383" s="18">
        <v>248539</v>
      </c>
      <c r="U383" s="18">
        <v>10.81</v>
      </c>
      <c r="V383" s="18">
        <v>550.33000000000004</v>
      </c>
      <c r="W383" s="13" t="s">
        <v>28</v>
      </c>
      <c r="X383" s="13" t="str">
        <f>IFERROR(((W383*1000000)/Table2[[#This Row],[Number of Service Connections]])/365,"")</f>
        <v/>
      </c>
      <c r="Y383" s="18">
        <v>7543.47</v>
      </c>
      <c r="Z383" s="18">
        <v>11098.74</v>
      </c>
      <c r="AA383" s="13" t="s">
        <v>22</v>
      </c>
      <c r="AB383" s="16">
        <v>0.58746829020801616</v>
      </c>
      <c r="AC383" s="16">
        <v>8.0083936726143071E-2</v>
      </c>
      <c r="AD383" s="18">
        <v>18642.21</v>
      </c>
      <c r="AE383" s="20">
        <f t="shared" si="5"/>
        <v>133.56324414287542</v>
      </c>
      <c r="AF383" s="13">
        <v>4.4669284131419227</v>
      </c>
      <c r="AG383" s="13">
        <f>(Table2[[#This Row],[Real Losses (million gallons/ year)]]*1000000)/Table2[[#This Row],[Number of Service Connections]]/365</f>
        <v>129.0963157297335</v>
      </c>
      <c r="AH383" s="13">
        <f>(Table2[[#This Row],[Real Losses (million gallons/ year)]]*1000000)/Table2[[#This Row],[Length of Mains (miles)]]/365</f>
        <v>6738.1979429665789</v>
      </c>
      <c r="AI383" s="18">
        <v>43.556565420560744</v>
      </c>
      <c r="AJ383" s="18">
        <v>17.624929906542057</v>
      </c>
      <c r="AK383" s="18">
        <v>25.931635514018691</v>
      </c>
      <c r="AL383" s="13">
        <v>51.215686274509807</v>
      </c>
      <c r="AM383" s="13">
        <v>20.167426443298968</v>
      </c>
      <c r="AO383" s="14" t="s">
        <v>23</v>
      </c>
      <c r="AP383" s="14" t="s">
        <v>55</v>
      </c>
      <c r="AQ383" s="14" t="s">
        <v>24</v>
      </c>
    </row>
    <row r="384" spans="1:43" x14ac:dyDescent="0.2">
      <c r="A384" s="13" t="s">
        <v>579</v>
      </c>
      <c r="B384" s="13" t="s">
        <v>580</v>
      </c>
      <c r="C384" s="13" t="s">
        <v>1149</v>
      </c>
      <c r="D384" s="13">
        <v>0</v>
      </c>
      <c r="E384" s="13">
        <v>494.62099999999998</v>
      </c>
      <c r="F384" s="13">
        <v>0</v>
      </c>
      <c r="G384" s="13">
        <v>498.60987903225805</v>
      </c>
      <c r="H384" s="13">
        <v>454.62900000000002</v>
      </c>
      <c r="I384" s="13">
        <v>0</v>
      </c>
      <c r="J384" s="13">
        <v>0</v>
      </c>
      <c r="K384" s="13">
        <v>6.2326234879032256</v>
      </c>
      <c r="L384" s="13">
        <v>460.86162348790322</v>
      </c>
      <c r="M384" s="13">
        <v>37.748255544354834</v>
      </c>
      <c r="N384" s="13">
        <v>2.9570971975806453</v>
      </c>
      <c r="O384" s="13">
        <v>34.791158346774189</v>
      </c>
      <c r="P384" s="13">
        <v>43.980879032258059</v>
      </c>
      <c r="Q384" s="13">
        <v>84</v>
      </c>
      <c r="R384" s="13">
        <v>7340</v>
      </c>
      <c r="S384" s="13">
        <v>51.4</v>
      </c>
      <c r="T384" s="18">
        <v>3971442.94</v>
      </c>
      <c r="U384" s="18">
        <v>5.23</v>
      </c>
      <c r="V384" s="18">
        <v>812.3</v>
      </c>
      <c r="W384" s="13">
        <v>34.071728447954548</v>
      </c>
      <c r="X384" s="13">
        <f>IFERROR(((W384*1000000)/Table2[[#This Row],[Number of Service Connections]])/365,"")</f>
        <v>12.717602347039882</v>
      </c>
      <c r="Y384" s="18">
        <v>15465.62</v>
      </c>
      <c r="Z384" s="18">
        <v>28260.86</v>
      </c>
      <c r="AA384" s="13" t="s">
        <v>22</v>
      </c>
      <c r="AB384" s="16">
        <v>8.820699485060278E-2</v>
      </c>
      <c r="AC384" s="16">
        <v>1.2285015059955825E-2</v>
      </c>
      <c r="AD384" s="18">
        <v>43726.48</v>
      </c>
      <c r="AE384" s="20">
        <f t="shared" si="5"/>
        <v>14.089901662631048</v>
      </c>
      <c r="AF384" s="13">
        <v>1.1037651441083369</v>
      </c>
      <c r="AG384" s="13">
        <f>(Table2[[#This Row],[Real Losses (million gallons/ year)]]*1000000)/Table2[[#This Row],[Number of Service Connections]]/365</f>
        <v>12.986136518522711</v>
      </c>
      <c r="AH384" s="13">
        <f>(Table2[[#This Row],[Real Losses (million gallons/ year)]]*1000000)/Table2[[#This Row],[Length of Mains (miles)]]/365</f>
        <v>1134.7409767375796</v>
      </c>
      <c r="AI384" s="18">
        <v>5.9572861035422342</v>
      </c>
      <c r="AJ384" s="18">
        <v>2.1070326975476839</v>
      </c>
      <c r="AK384" s="18">
        <v>3.8502534059945503</v>
      </c>
      <c r="AL384" s="13">
        <v>69.599999999999994</v>
      </c>
      <c r="AM384" s="13">
        <v>34.791158346774189</v>
      </c>
      <c r="AN384" s="13">
        <v>1.0211151570991941</v>
      </c>
      <c r="AO384" s="14" t="s">
        <v>36</v>
      </c>
      <c r="AP384" s="14" t="s">
        <v>25</v>
      </c>
      <c r="AQ384" s="14" t="s">
        <v>33</v>
      </c>
    </row>
    <row r="385" spans="1:43" x14ac:dyDescent="0.2">
      <c r="A385" s="13" t="s">
        <v>581</v>
      </c>
      <c r="B385" s="13" t="s">
        <v>582</v>
      </c>
      <c r="C385" s="13" t="s">
        <v>1150</v>
      </c>
      <c r="D385" s="13">
        <v>7.9459999999999997</v>
      </c>
      <c r="E385" s="13">
        <v>0</v>
      </c>
      <c r="F385" s="13">
        <v>0</v>
      </c>
      <c r="G385" s="13">
        <v>7.9459999999999997</v>
      </c>
      <c r="H385" s="13">
        <v>6.4077169999999999</v>
      </c>
      <c r="I385" s="13">
        <v>0</v>
      </c>
      <c r="J385" s="13">
        <v>0</v>
      </c>
      <c r="K385" s="13">
        <v>9.9324999999999997E-2</v>
      </c>
      <c r="L385" s="13">
        <v>6.5070420000000002</v>
      </c>
      <c r="M385" s="13">
        <v>1.4389579999999995</v>
      </c>
      <c r="N385" s="13">
        <v>0.37313255565789527</v>
      </c>
      <c r="O385" s="13">
        <v>1.0658254443421042</v>
      </c>
      <c r="P385" s="13">
        <v>1.5382829999999994</v>
      </c>
      <c r="Q385" s="13">
        <v>8</v>
      </c>
      <c r="R385" s="13">
        <v>232</v>
      </c>
      <c r="S385" s="13">
        <v>52.5</v>
      </c>
      <c r="T385" s="18">
        <v>28161</v>
      </c>
      <c r="U385" s="18">
        <v>3.54</v>
      </c>
      <c r="V385" s="18">
        <v>1417</v>
      </c>
      <c r="W385" s="13" t="s">
        <v>28</v>
      </c>
      <c r="X385" s="13" t="str">
        <f>IFERROR(((W385*1000000)/Table2[[#This Row],[Number of Service Connections]])/365,"")</f>
        <v/>
      </c>
      <c r="Y385" s="18">
        <v>1320.89</v>
      </c>
      <c r="Z385" s="18">
        <v>1510.27</v>
      </c>
      <c r="AA385" s="13" t="s">
        <v>22</v>
      </c>
      <c r="AB385" s="16">
        <v>0.19359212182230046</v>
      </c>
      <c r="AC385" s="16">
        <v>0.10553273771036933</v>
      </c>
      <c r="AD385" s="18">
        <v>2831.16</v>
      </c>
      <c r="AE385" s="20">
        <f t="shared" si="5"/>
        <v>16.992890883325455</v>
      </c>
      <c r="AF385" s="13">
        <v>4.4063835103672089</v>
      </c>
      <c r="AG385" s="13">
        <f>(Table2[[#This Row],[Real Losses (million gallons/ year)]]*1000000)/Table2[[#This Row],[Number of Service Connections]]/365</f>
        <v>12.586507372958245</v>
      </c>
      <c r="AH385" s="13">
        <f>(Table2[[#This Row],[Real Losses (million gallons/ year)]]*1000000)/Table2[[#This Row],[Length of Mains (miles)]]/365</f>
        <v>365.00871381578912</v>
      </c>
      <c r="AI385" s="18">
        <v>12.203275862068965</v>
      </c>
      <c r="AJ385" s="18">
        <v>5.6934913793103448</v>
      </c>
      <c r="AK385" s="18">
        <v>6.5097844827586204</v>
      </c>
      <c r="AL385" s="13">
        <v>29.566666666666663</v>
      </c>
      <c r="AM385" s="13">
        <v>1.0658254443421042</v>
      </c>
      <c r="AO385" s="14" t="s">
        <v>23</v>
      </c>
      <c r="AP385" s="14" t="s">
        <v>25</v>
      </c>
      <c r="AQ385" s="14" t="s">
        <v>24</v>
      </c>
    </row>
    <row r="386" spans="1:43" x14ac:dyDescent="0.2">
      <c r="A386" s="13" t="s">
        <v>583</v>
      </c>
      <c r="B386" s="13" t="s">
        <v>584</v>
      </c>
      <c r="C386" s="13" t="s">
        <v>1151</v>
      </c>
      <c r="D386" s="13">
        <v>147</v>
      </c>
      <c r="E386" s="13">
        <v>0</v>
      </c>
      <c r="G386" s="13">
        <v>163.33333333333334</v>
      </c>
      <c r="H386" s="13">
        <v>105</v>
      </c>
      <c r="I386" s="13">
        <v>0</v>
      </c>
      <c r="J386" s="13">
        <v>0</v>
      </c>
      <c r="K386" s="13">
        <v>2.041666666666667</v>
      </c>
      <c r="L386" s="13">
        <v>107.04166666666667</v>
      </c>
      <c r="M386" s="13">
        <v>56.291666666666671</v>
      </c>
      <c r="N386" s="13">
        <v>0.67083333333333339</v>
      </c>
      <c r="O386" s="13">
        <v>55.620833333333337</v>
      </c>
      <c r="P386" s="13">
        <v>58.333333333333336</v>
      </c>
      <c r="Q386" s="13">
        <v>160</v>
      </c>
      <c r="R386" s="13">
        <v>1522</v>
      </c>
      <c r="S386" s="13">
        <v>60</v>
      </c>
      <c r="T386" s="18">
        <v>1033274.66</v>
      </c>
      <c r="U386" s="18">
        <v>6.82</v>
      </c>
      <c r="V386" s="18">
        <v>5360</v>
      </c>
      <c r="W386" s="13">
        <v>23.956409999999998</v>
      </c>
      <c r="X386" s="13">
        <f>IFERROR(((W386*1000000)/Table2[[#This Row],[Number of Service Connections]])/365,"")</f>
        <v>43.123521681997374</v>
      </c>
      <c r="Y386" s="18">
        <v>4575.08</v>
      </c>
      <c r="Z386" s="18">
        <v>298127.67</v>
      </c>
      <c r="AA386" s="13" t="s">
        <v>22</v>
      </c>
      <c r="AB386" s="16">
        <v>0.35714285714285715</v>
      </c>
      <c r="AC386" s="16">
        <v>0.30354570326280267</v>
      </c>
      <c r="AD386" s="18">
        <v>302702.75</v>
      </c>
      <c r="AE386" s="20">
        <f t="shared" ref="AE386:AE449" si="6">AF386+AG386</f>
        <v>101.32966116441357</v>
      </c>
      <c r="AF386" s="13">
        <v>1.2075555475551876</v>
      </c>
      <c r="AG386" s="13">
        <f>(Table2[[#This Row],[Real Losses (million gallons/ year)]]*1000000)/Table2[[#This Row],[Number of Service Connections]]/365</f>
        <v>100.12210561685838</v>
      </c>
      <c r="AH386" s="13">
        <f>(Table2[[#This Row],[Real Losses (million gallons/ year)]]*1000000)/Table2[[#This Row],[Length of Mains (miles)]]/365</f>
        <v>952.41152968036545</v>
      </c>
      <c r="AI386" s="18">
        <v>198.88485545335087</v>
      </c>
      <c r="AJ386" s="18">
        <v>3.0059658344283835</v>
      </c>
      <c r="AK386" s="18">
        <v>195.87888961892247</v>
      </c>
      <c r="AL386" s="13">
        <v>55.633333333333326</v>
      </c>
      <c r="AM386" s="13">
        <v>55.620833333333337</v>
      </c>
      <c r="AN386" s="13">
        <v>2.3217516035722108</v>
      </c>
      <c r="AO386" s="14" t="s">
        <v>23</v>
      </c>
      <c r="AP386" s="14" t="s">
        <v>25</v>
      </c>
      <c r="AQ386" s="14" t="s">
        <v>24</v>
      </c>
    </row>
    <row r="387" spans="1:43" x14ac:dyDescent="0.2">
      <c r="A387" s="13" t="s">
        <v>585</v>
      </c>
      <c r="B387" s="13" t="s">
        <v>586</v>
      </c>
      <c r="C387" s="13" t="s">
        <v>1152</v>
      </c>
      <c r="D387" s="13">
        <v>20.5</v>
      </c>
      <c r="E387" s="13">
        <v>0</v>
      </c>
      <c r="F387" s="13">
        <v>0</v>
      </c>
      <c r="G387" s="13">
        <v>20.5</v>
      </c>
      <c r="H387" s="13">
        <v>18.100000000000001</v>
      </c>
      <c r="I387" s="13">
        <v>0</v>
      </c>
      <c r="J387" s="13">
        <v>0.51100000000000001</v>
      </c>
      <c r="K387" s="13">
        <v>0.25625000000000003</v>
      </c>
      <c r="L387" s="13">
        <v>18.867250000000002</v>
      </c>
      <c r="M387" s="13">
        <v>1.6327499999999979</v>
      </c>
      <c r="N387" s="13">
        <v>1.1207763157894746</v>
      </c>
      <c r="O387" s="13">
        <v>0.51197368421052336</v>
      </c>
      <c r="P387" s="13">
        <v>2.3999999999999981</v>
      </c>
      <c r="Q387" s="13">
        <v>5.2</v>
      </c>
      <c r="R387" s="13">
        <v>251</v>
      </c>
      <c r="S387" s="13">
        <v>45.62</v>
      </c>
      <c r="T387" s="18">
        <v>98350.83</v>
      </c>
      <c r="U387" s="18">
        <v>5.54</v>
      </c>
      <c r="V387" s="18">
        <v>1052.99</v>
      </c>
      <c r="W387" s="13" t="s">
        <v>28</v>
      </c>
      <c r="X387" s="13" t="str">
        <f>IFERROR(((W387*1000000)/Table2[[#This Row],[Number of Service Connections]])/365,"")</f>
        <v/>
      </c>
      <c r="Y387" s="18">
        <v>6209.1</v>
      </c>
      <c r="Z387" s="18">
        <v>539.1</v>
      </c>
      <c r="AA387" s="13" t="s">
        <v>22</v>
      </c>
      <c r="AB387" s="16">
        <v>0.1170731707317072</v>
      </c>
      <c r="AC387" s="16">
        <v>7.6828131869456806E-2</v>
      </c>
      <c r="AD387" s="18">
        <v>6748.2000000000007</v>
      </c>
      <c r="AE387" s="20">
        <f t="shared" si="6"/>
        <v>17.821863232003473</v>
      </c>
      <c r="AF387" s="13">
        <v>12.233545989079023</v>
      </c>
      <c r="AG387" s="13">
        <f>(Table2[[#This Row],[Real Losses (million gallons/ year)]]*1000000)/Table2[[#This Row],[Number of Service Connections]]/365</f>
        <v>5.5883172429244485</v>
      </c>
      <c r="AH387" s="13">
        <f>(Table2[[#This Row],[Real Losses (million gallons/ year)]]*1000000)/Table2[[#This Row],[Length of Mains (miles)]]/365</f>
        <v>269.74377461039165</v>
      </c>
      <c r="AI387" s="18">
        <v>26.885258964143425</v>
      </c>
      <c r="AJ387" s="18">
        <v>24.737450199203188</v>
      </c>
      <c r="AK387" s="18">
        <v>2.1478087649402391</v>
      </c>
      <c r="AL387" s="13">
        <v>65.549019607843135</v>
      </c>
      <c r="AM387" s="13">
        <v>0.51197368421052336</v>
      </c>
      <c r="AO387" s="14" t="s">
        <v>23</v>
      </c>
      <c r="AP387" s="14" t="s">
        <v>24</v>
      </c>
      <c r="AQ387" s="14" t="s">
        <v>25</v>
      </c>
    </row>
    <row r="388" spans="1:43" ht="22.5" x14ac:dyDescent="0.2">
      <c r="A388" s="13" t="s">
        <v>587</v>
      </c>
      <c r="B388" s="13" t="s">
        <v>1280</v>
      </c>
      <c r="C388" s="13" t="s">
        <v>1153</v>
      </c>
      <c r="D388" s="13">
        <v>0</v>
      </c>
      <c r="E388" s="13">
        <v>7.9</v>
      </c>
      <c r="F388" s="13">
        <v>0</v>
      </c>
      <c r="G388" s="13">
        <v>7.9396984924623117</v>
      </c>
      <c r="H388" s="13">
        <v>6.9</v>
      </c>
      <c r="I388" s="13">
        <v>0.12</v>
      </c>
      <c r="J388" s="13">
        <v>0</v>
      </c>
      <c r="K388" s="13">
        <v>9.9246231155778908E-2</v>
      </c>
      <c r="L388" s="13">
        <v>7.1192462311557794</v>
      </c>
      <c r="M388" s="13">
        <v>0.82045226130653237</v>
      </c>
      <c r="N388" s="13">
        <v>0.40025714096799792</v>
      </c>
      <c r="O388" s="13">
        <v>0.42019512033853446</v>
      </c>
      <c r="P388" s="13">
        <v>0.91969849246231128</v>
      </c>
      <c r="Q388" s="13">
        <v>12</v>
      </c>
      <c r="R388" s="13">
        <v>191</v>
      </c>
      <c r="S388" s="13">
        <v>80</v>
      </c>
      <c r="T388" s="18">
        <v>134701.84</v>
      </c>
      <c r="U388" s="18">
        <v>33.94</v>
      </c>
      <c r="V388" s="18">
        <v>30798.99</v>
      </c>
      <c r="W388" s="13" t="s">
        <v>28</v>
      </c>
      <c r="X388" s="13" t="str">
        <f>IFERROR(((W388*1000000)/Table2[[#This Row],[Number of Service Connections]])/365,"")</f>
        <v/>
      </c>
      <c r="Y388" s="18">
        <v>13584.73</v>
      </c>
      <c r="Z388" s="18">
        <v>12941.59</v>
      </c>
      <c r="AA388" s="13" t="s">
        <v>22</v>
      </c>
      <c r="AB388" s="16">
        <v>0.11583544303797465</v>
      </c>
      <c r="AC388" s="16">
        <v>0.21961835380061395</v>
      </c>
      <c r="AD388" s="18">
        <v>26526.32</v>
      </c>
      <c r="AE388" s="20">
        <f t="shared" si="6"/>
        <v>11.768661856222225</v>
      </c>
      <c r="AF388" s="13">
        <v>5.741334590375069</v>
      </c>
      <c r="AG388" s="13">
        <f>(Table2[[#This Row],[Real Losses (million gallons/ year)]]*1000000)/Table2[[#This Row],[Number of Service Connections]]/365</f>
        <v>6.0273272658471564</v>
      </c>
      <c r="AH388" s="13">
        <f>(Table2[[#This Row],[Real Losses (million gallons/ year)]]*1000000)/Table2[[#This Row],[Length of Mains (miles)]]/365</f>
        <v>95.934958981400555</v>
      </c>
      <c r="AI388" s="18">
        <v>138.88125654450261</v>
      </c>
      <c r="AJ388" s="18">
        <v>71.124240837696334</v>
      </c>
      <c r="AK388" s="18">
        <v>67.757015706806285</v>
      </c>
      <c r="AL388" s="13">
        <v>64.995610184372254</v>
      </c>
      <c r="AM388" s="13">
        <v>0.42019512033853446</v>
      </c>
      <c r="AO388" s="14" t="s">
        <v>36</v>
      </c>
      <c r="AP388" s="14" t="s">
        <v>24</v>
      </c>
      <c r="AQ388" s="14" t="s">
        <v>37</v>
      </c>
    </row>
    <row r="389" spans="1:43" ht="22.5" x14ac:dyDescent="0.2">
      <c r="A389" s="13" t="s">
        <v>588</v>
      </c>
      <c r="B389" s="13" t="s">
        <v>589</v>
      </c>
      <c r="C389" s="13" t="s">
        <v>1154</v>
      </c>
      <c r="D389" s="13">
        <v>54.698999999999998</v>
      </c>
      <c r="E389" s="13">
        <v>0</v>
      </c>
      <c r="F389" s="13">
        <v>0</v>
      </c>
      <c r="G389" s="13">
        <v>54.698999999999998</v>
      </c>
      <c r="H389" s="13">
        <v>50.4617</v>
      </c>
      <c r="I389" s="13">
        <v>0</v>
      </c>
      <c r="J389" s="13">
        <v>0</v>
      </c>
      <c r="K389" s="13">
        <v>0.90976000000000001</v>
      </c>
      <c r="L389" s="13">
        <v>51.371459999999999</v>
      </c>
      <c r="M389" s="13">
        <v>3.3275399999999991</v>
      </c>
      <c r="N389" s="13">
        <v>2.9187806973684212</v>
      </c>
      <c r="O389" s="13">
        <v>0.40875930263157789</v>
      </c>
      <c r="P389" s="13">
        <v>4.2372999999999994</v>
      </c>
      <c r="Q389" s="13">
        <v>32</v>
      </c>
      <c r="R389" s="13">
        <v>1494</v>
      </c>
      <c r="S389" s="13">
        <v>45.5</v>
      </c>
      <c r="T389" s="18">
        <v>289802.09999999998</v>
      </c>
      <c r="U389" s="18">
        <v>9.81</v>
      </c>
      <c r="V389" s="18">
        <v>1779.85</v>
      </c>
      <c r="W389" s="13" t="s">
        <v>28</v>
      </c>
      <c r="X389" s="13" t="str">
        <f>IFERROR(((W389*1000000)/Table2[[#This Row],[Number of Service Connections]])/365,"")</f>
        <v/>
      </c>
      <c r="Y389" s="18">
        <v>28633.24</v>
      </c>
      <c r="Z389" s="18">
        <v>727.53</v>
      </c>
      <c r="AA389" s="13" t="s">
        <v>22</v>
      </c>
      <c r="AB389" s="16">
        <v>7.7465767198669072E-2</v>
      </c>
      <c r="AC389" s="16">
        <v>0.10690055462666775</v>
      </c>
      <c r="AD389" s="18">
        <v>29360.77</v>
      </c>
      <c r="AE389" s="20">
        <f t="shared" si="6"/>
        <v>6.102107058370466</v>
      </c>
      <c r="AF389" s="13">
        <v>5.3525163620113716</v>
      </c>
      <c r="AG389" s="13">
        <f>(Table2[[#This Row],[Real Losses (million gallons/ year)]]*1000000)/Table2[[#This Row],[Number of Service Connections]]/365</f>
        <v>0.7495906963590947</v>
      </c>
      <c r="AH389" s="13">
        <f>(Table2[[#This Row],[Real Losses (million gallons/ year)]]*1000000)/Table2[[#This Row],[Length of Mains (miles)]]/365</f>
        <v>34.996515636265229</v>
      </c>
      <c r="AI389" s="18">
        <v>19.652456492637217</v>
      </c>
      <c r="AJ389" s="18">
        <v>19.165488621151272</v>
      </c>
      <c r="AK389" s="18">
        <v>0.48696787148594378</v>
      </c>
      <c r="AL389" s="13">
        <v>41.477777777777774</v>
      </c>
      <c r="AM389" s="13">
        <v>0.40875930263157789</v>
      </c>
      <c r="AO389" s="14" t="s">
        <v>23</v>
      </c>
      <c r="AP389" s="14" t="s">
        <v>25</v>
      </c>
      <c r="AQ389" s="14" t="s">
        <v>45</v>
      </c>
    </row>
    <row r="390" spans="1:43" x14ac:dyDescent="0.2">
      <c r="A390" s="13" t="s">
        <v>591</v>
      </c>
      <c r="B390" s="13" t="s">
        <v>592</v>
      </c>
      <c r="C390" s="13" t="s">
        <v>1157</v>
      </c>
      <c r="D390" s="13">
        <v>45.447000000000003</v>
      </c>
      <c r="E390" s="13">
        <v>0</v>
      </c>
      <c r="F390" s="13">
        <v>34.463999999999999</v>
      </c>
      <c r="G390" s="13">
        <v>12.388577319587633</v>
      </c>
      <c r="H390" s="13">
        <v>11.627033000000001</v>
      </c>
      <c r="I390" s="13">
        <v>0</v>
      </c>
      <c r="J390" s="13">
        <v>0</v>
      </c>
      <c r="K390" s="13">
        <v>0.15485721649484541</v>
      </c>
      <c r="L390" s="13">
        <v>11.781890216494846</v>
      </c>
      <c r="M390" s="13">
        <v>0.60668710309278673</v>
      </c>
      <c r="N390" s="13">
        <v>0.54449873413230343</v>
      </c>
      <c r="O390" s="13">
        <v>6.2188368960483298E-2</v>
      </c>
      <c r="P390" s="13">
        <v>0.76154431958763213</v>
      </c>
      <c r="Q390" s="13">
        <v>8.5</v>
      </c>
      <c r="R390" s="13">
        <v>313</v>
      </c>
      <c r="S390" s="13">
        <v>55</v>
      </c>
      <c r="T390" s="18">
        <v>254561.16</v>
      </c>
      <c r="U390" s="18">
        <v>10.3</v>
      </c>
      <c r="V390" s="18">
        <v>307.69</v>
      </c>
      <c r="W390" s="13" t="s">
        <v>28</v>
      </c>
      <c r="X390" s="13" t="str">
        <f>IFERROR(((W390*1000000)/Table2[[#This Row],[Number of Service Connections]])/365,"")</f>
        <v/>
      </c>
      <c r="Y390" s="18">
        <v>5608.34</v>
      </c>
      <c r="Z390" s="18">
        <v>640.54</v>
      </c>
      <c r="AA390" s="13" t="s">
        <v>32</v>
      </c>
      <c r="AB390" s="16">
        <v>6.1471491030979895E-2</v>
      </c>
      <c r="AC390" s="16">
        <v>3.0813445742282963E-2</v>
      </c>
      <c r="AD390" s="18">
        <v>6248.88</v>
      </c>
      <c r="AE390" s="20">
        <f t="shared" si="6"/>
        <v>5.3104039834809988</v>
      </c>
      <c r="AF390" s="13">
        <v>4.7660618331857272</v>
      </c>
      <c r="AG390" s="13">
        <f>(Table2[[#This Row],[Real Losses (million gallons/ year)]]*1000000)/Table2[[#This Row],[Number of Service Connections]]/365</f>
        <v>0.54434215029527155</v>
      </c>
      <c r="AH390" s="13">
        <f>(Table2[[#This Row],[Real Losses (million gallons/ year)]]*1000000)/Table2[[#This Row],[Length of Mains (miles)]]/365</f>
        <v>20.044599181461177</v>
      </c>
      <c r="AI390" s="18">
        <v>19.96447284345048</v>
      </c>
      <c r="AJ390" s="18">
        <v>17.918019169329074</v>
      </c>
      <c r="AK390" s="18">
        <v>2.0464536741214059</v>
      </c>
      <c r="AL390" s="13">
        <v>32.193683374631689</v>
      </c>
      <c r="AM390" s="13">
        <v>6.2188368960483298E-2</v>
      </c>
      <c r="AO390" s="14" t="s">
        <v>23</v>
      </c>
      <c r="AP390" s="14" t="s">
        <v>66</v>
      </c>
      <c r="AQ390" s="14" t="s">
        <v>25</v>
      </c>
    </row>
    <row r="391" spans="1:43" x14ac:dyDescent="0.2">
      <c r="A391" s="13" t="s">
        <v>593</v>
      </c>
      <c r="B391" s="13" t="s">
        <v>594</v>
      </c>
      <c r="C391" s="13" t="s">
        <v>1158</v>
      </c>
      <c r="D391" s="13">
        <v>49.156999999999996</v>
      </c>
      <c r="E391" s="13">
        <v>0</v>
      </c>
      <c r="F391" s="13">
        <v>0</v>
      </c>
      <c r="G391" s="13">
        <v>48.550123456790125</v>
      </c>
      <c r="H391" s="13">
        <v>42.045000000000002</v>
      </c>
      <c r="I391" s="13">
        <v>0.152</v>
      </c>
      <c r="J391" s="13">
        <v>1.804</v>
      </c>
      <c r="K391" s="13">
        <v>0.60687654320987661</v>
      </c>
      <c r="L391" s="13">
        <v>44.607876543209883</v>
      </c>
      <c r="M391" s="13">
        <v>3.9422469135802416</v>
      </c>
      <c r="N391" s="13">
        <v>1.1213653596623825</v>
      </c>
      <c r="O391" s="13">
        <v>2.8208815539178591</v>
      </c>
      <c r="P391" s="13">
        <v>6.3531234567901187</v>
      </c>
      <c r="Q391" s="13">
        <v>17</v>
      </c>
      <c r="R391" s="13">
        <v>825</v>
      </c>
      <c r="S391" s="13">
        <v>49</v>
      </c>
      <c r="T391" s="18">
        <v>617974</v>
      </c>
      <c r="U391" s="18">
        <v>28.93</v>
      </c>
      <c r="V391" s="18">
        <v>28.93</v>
      </c>
      <c r="W391" s="13" t="s">
        <v>28</v>
      </c>
      <c r="X391" s="13" t="str">
        <f>IFERROR(((W391*1000000)/Table2[[#This Row],[Number of Service Connections]])/365,"")</f>
        <v/>
      </c>
      <c r="Y391" s="18">
        <v>32441.1</v>
      </c>
      <c r="Z391" s="18">
        <v>81608.100000000006</v>
      </c>
      <c r="AA391" s="13" t="s">
        <v>32</v>
      </c>
      <c r="AB391" s="16">
        <v>0.13085699900319375</v>
      </c>
      <c r="AC391" s="16">
        <v>0.29741681948583298</v>
      </c>
      <c r="AD391" s="18">
        <v>114049.20000000001</v>
      </c>
      <c r="AE391" s="20">
        <f t="shared" si="6"/>
        <v>13.091729061287644</v>
      </c>
      <c r="AF391" s="13">
        <v>3.7239198328348109</v>
      </c>
      <c r="AG391" s="13">
        <f>(Table2[[#This Row],[Real Losses (million gallons/ year)]]*1000000)/Table2[[#This Row],[Number of Service Connections]]/365</f>
        <v>9.3678092284528329</v>
      </c>
      <c r="AH391" s="13">
        <f>(Table2[[#This Row],[Real Losses (million gallons/ year)]]*1000000)/Table2[[#This Row],[Length of Mains (miles)]]/365</f>
        <v>454.61427138079921</v>
      </c>
      <c r="AI391" s="18">
        <v>138.24145454545456</v>
      </c>
      <c r="AJ391" s="18">
        <v>39.322545454545455</v>
      </c>
      <c r="AK391" s="18">
        <v>98.918909090909096</v>
      </c>
      <c r="AL391" s="13">
        <v>58.159844054580908</v>
      </c>
      <c r="AM391" s="13">
        <v>2.8208815539178591</v>
      </c>
      <c r="AO391" s="14" t="s">
        <v>23</v>
      </c>
      <c r="AP391" s="14" t="s">
        <v>24</v>
      </c>
      <c r="AQ391" s="14" t="s">
        <v>55</v>
      </c>
    </row>
    <row r="392" spans="1:43" x14ac:dyDescent="0.2">
      <c r="A392" s="13" t="s">
        <v>595</v>
      </c>
      <c r="B392" s="13" t="s">
        <v>751</v>
      </c>
      <c r="C392" s="13" t="s">
        <v>1159</v>
      </c>
      <c r="D392" s="13">
        <v>93.751000000000005</v>
      </c>
      <c r="E392" s="13">
        <v>0</v>
      </c>
      <c r="F392" s="13">
        <v>0</v>
      </c>
      <c r="G392" s="13">
        <v>93.751000000000005</v>
      </c>
      <c r="H392" s="13">
        <v>43.884</v>
      </c>
      <c r="I392" s="13">
        <v>7.9565000000000001</v>
      </c>
      <c r="K392" s="13">
        <v>1.1718875000000002</v>
      </c>
      <c r="L392" s="13">
        <v>53.012387499999996</v>
      </c>
      <c r="M392" s="13">
        <v>40.738612500000009</v>
      </c>
      <c r="N392" s="13">
        <v>2.6537717105263208</v>
      </c>
      <c r="O392" s="13">
        <v>38.084840789473688</v>
      </c>
      <c r="P392" s="13">
        <v>41.910500000000006</v>
      </c>
      <c r="Q392" s="13">
        <v>14.3</v>
      </c>
      <c r="R392" s="13">
        <v>917</v>
      </c>
      <c r="S392" s="13">
        <v>60.4</v>
      </c>
      <c r="T392" s="18">
        <v>417044.55</v>
      </c>
      <c r="U392" s="18">
        <v>8.7899999999999991</v>
      </c>
      <c r="V392" s="18">
        <v>155.06</v>
      </c>
      <c r="W392" s="13" t="s">
        <v>28</v>
      </c>
      <c r="X392" s="13" t="str">
        <f>IFERROR(((W392*1000000)/Table2[[#This Row],[Number of Service Connections]])/365,"")</f>
        <v/>
      </c>
      <c r="Y392" s="18">
        <v>23326.65</v>
      </c>
      <c r="Z392" s="18">
        <v>5905.44</v>
      </c>
      <c r="AA392" s="13" t="s">
        <v>22</v>
      </c>
      <c r="AB392" s="16">
        <v>0.44704056490064109</v>
      </c>
      <c r="AC392" s="16">
        <v>7.052915959240362E-2</v>
      </c>
      <c r="AD392" s="18">
        <v>29232.09</v>
      </c>
      <c r="AE392" s="20">
        <f t="shared" si="6"/>
        <v>121.71498035583576</v>
      </c>
      <c r="AF392" s="13">
        <v>7.9286885780801617</v>
      </c>
      <c r="AG392" s="13">
        <f>(Table2[[#This Row],[Real Losses (million gallons/ year)]]*1000000)/Table2[[#This Row],[Number of Service Connections]]/365</f>
        <v>113.78629177775561</v>
      </c>
      <c r="AH392" s="13">
        <f>(Table2[[#This Row],[Real Losses (million gallons/ year)]]*1000000)/Table2[[#This Row],[Length of Mains (miles)]]/365</f>
        <v>7296.6454237903417</v>
      </c>
      <c r="AI392" s="18">
        <v>31.877960741548527</v>
      </c>
      <c r="AJ392" s="18">
        <v>25.438004362050165</v>
      </c>
      <c r="AK392" s="18">
        <v>6.4399563794983639</v>
      </c>
      <c r="AL392" s="13">
        <v>43.068627450980387</v>
      </c>
      <c r="AM392" s="13">
        <v>38.084840789473688</v>
      </c>
      <c r="AO392" s="14" t="s">
        <v>23</v>
      </c>
      <c r="AP392" s="14" t="s">
        <v>24</v>
      </c>
      <c r="AQ392" s="14" t="s">
        <v>25</v>
      </c>
    </row>
    <row r="393" spans="1:43" ht="22.5" x14ac:dyDescent="0.2">
      <c r="A393" s="13" t="s">
        <v>596</v>
      </c>
      <c r="B393" s="13" t="s">
        <v>597</v>
      </c>
      <c r="C393" s="13" t="s">
        <v>1160</v>
      </c>
      <c r="D393" s="13">
        <v>381.48599999999999</v>
      </c>
      <c r="G393" s="13">
        <v>391.2676923076923</v>
      </c>
      <c r="H393" s="13">
        <v>374.58190000000002</v>
      </c>
      <c r="K393" s="13">
        <v>4.8908461538461543</v>
      </c>
      <c r="L393" s="13">
        <v>379.47274615384617</v>
      </c>
      <c r="M393" s="13">
        <v>11.794946153846126</v>
      </c>
      <c r="N393" s="13">
        <v>9.559152552197796</v>
      </c>
      <c r="O393" s="13">
        <v>2.2357936016483304</v>
      </c>
      <c r="P393" s="13">
        <v>16.685792307692282</v>
      </c>
      <c r="Q393" s="13">
        <v>26.5</v>
      </c>
      <c r="R393" s="13">
        <v>1696</v>
      </c>
      <c r="S393" s="13">
        <v>69.67</v>
      </c>
      <c r="T393" s="18">
        <v>1595567.59</v>
      </c>
      <c r="U393" s="18">
        <v>3.34</v>
      </c>
      <c r="V393" s="18">
        <v>662.8</v>
      </c>
      <c r="W393" s="13" t="s">
        <v>28</v>
      </c>
      <c r="X393" s="13" t="str">
        <f>IFERROR(((W393*1000000)/Table2[[#This Row],[Number of Service Connections]])/365,"")</f>
        <v/>
      </c>
      <c r="Y393" s="18">
        <v>31927.57</v>
      </c>
      <c r="Z393" s="18">
        <v>1481.88</v>
      </c>
      <c r="AA393" s="13" t="s">
        <v>22</v>
      </c>
      <c r="AB393" s="16">
        <v>4.2645464053726677E-2</v>
      </c>
      <c r="AC393" s="16">
        <v>2.2970575852748663E-2</v>
      </c>
      <c r="AD393" s="18">
        <v>33409.449999999997</v>
      </c>
      <c r="AE393" s="20">
        <f t="shared" si="6"/>
        <v>19.053609062170661</v>
      </c>
      <c r="AF393" s="13">
        <v>15.441898023064416</v>
      </c>
      <c r="AG393" s="13">
        <f>(Table2[[#This Row],[Real Losses (million gallons/ year)]]*1000000)/Table2[[#This Row],[Number of Service Connections]]/365</f>
        <v>3.6117110391062455</v>
      </c>
      <c r="AH393" s="13">
        <f>(Table2[[#This Row],[Real Losses (million gallons/ year)]]*1000000)/Table2[[#This Row],[Length of Mains (miles)]]/365</f>
        <v>231.14950650279971</v>
      </c>
      <c r="AI393" s="18">
        <v>19.698968160377358</v>
      </c>
      <c r="AJ393" s="18">
        <v>18.825218160377357</v>
      </c>
      <c r="AK393" s="18">
        <v>0.87375000000000003</v>
      </c>
      <c r="AL393" s="13">
        <v>34.877777777777773</v>
      </c>
      <c r="AM393" s="13">
        <v>2.2357936016483304</v>
      </c>
      <c r="AO393" s="14" t="s">
        <v>23</v>
      </c>
      <c r="AP393" s="14" t="s">
        <v>25</v>
      </c>
      <c r="AQ393" s="14" t="s">
        <v>37</v>
      </c>
    </row>
    <row r="394" spans="1:43" x14ac:dyDescent="0.2">
      <c r="A394" s="13" t="s">
        <v>598</v>
      </c>
      <c r="B394" s="13" t="s">
        <v>599</v>
      </c>
      <c r="C394" s="13" t="s">
        <v>1161</v>
      </c>
      <c r="D394" s="13">
        <v>20.100000000000001</v>
      </c>
      <c r="E394" s="13">
        <v>0</v>
      </c>
      <c r="F394" s="13">
        <v>0</v>
      </c>
      <c r="G394" s="13">
        <v>19.851851851851855</v>
      </c>
      <c r="H394" s="13">
        <v>9.8000000000000007</v>
      </c>
      <c r="I394" s="13">
        <v>3.0000000000000001E-3</v>
      </c>
      <c r="J394" s="13">
        <v>0</v>
      </c>
      <c r="K394" s="13">
        <v>0.2481481481481482</v>
      </c>
      <c r="L394" s="13">
        <v>10.051148148148149</v>
      </c>
      <c r="M394" s="13">
        <v>9.8007037037037055</v>
      </c>
      <c r="N394" s="13">
        <v>0.58991910331384134</v>
      </c>
      <c r="O394" s="13">
        <v>9.2107846003898644</v>
      </c>
      <c r="P394" s="13">
        <v>10.048851851851854</v>
      </c>
      <c r="Q394" s="13">
        <v>7.25</v>
      </c>
      <c r="R394" s="13">
        <v>270</v>
      </c>
      <c r="S394" s="13">
        <v>45</v>
      </c>
      <c r="T394" s="18">
        <v>126231.33</v>
      </c>
      <c r="U394" s="18">
        <v>26.87</v>
      </c>
      <c r="V394" s="18">
        <v>22260.41</v>
      </c>
      <c r="W394" s="13" t="s">
        <v>28</v>
      </c>
      <c r="X394" s="13" t="str">
        <f>IFERROR(((W394*1000000)/Table2[[#This Row],[Number of Service Connections]])/365,"")</f>
        <v/>
      </c>
      <c r="Y394" s="18">
        <v>15851.13</v>
      </c>
      <c r="Z394" s="18">
        <v>205035.84</v>
      </c>
      <c r="AA394" s="13" t="s">
        <v>22</v>
      </c>
      <c r="AB394" s="16">
        <v>0.50619216417910451</v>
      </c>
      <c r="AC394" s="16">
        <v>1.7936184895693168</v>
      </c>
      <c r="AD394" s="18">
        <v>220886.97</v>
      </c>
      <c r="AE394" s="20">
        <f t="shared" si="6"/>
        <v>99.449048236465799</v>
      </c>
      <c r="AF394" s="13">
        <v>5.9859878570658696</v>
      </c>
      <c r="AG394" s="13">
        <f>(Table2[[#This Row],[Real Losses (million gallons/ year)]]*1000000)/Table2[[#This Row],[Number of Service Connections]]/365</f>
        <v>93.463060379399934</v>
      </c>
      <c r="AH394" s="13">
        <f>(Table2[[#This Row],[Real Losses (million gallons/ year)]]*1000000)/Table2[[#This Row],[Length of Mains (miles)]]/365</f>
        <v>3480.6932830948945</v>
      </c>
      <c r="AI394" s="18">
        <v>818.09988888888893</v>
      </c>
      <c r="AJ394" s="18">
        <v>58.707888888888888</v>
      </c>
      <c r="AK394" s="18">
        <v>759.39200000000005</v>
      </c>
      <c r="AL394" s="13">
        <v>53.454611474219313</v>
      </c>
      <c r="AM394" s="13">
        <v>9.2107846003898644</v>
      </c>
      <c r="AO394" s="14" t="s">
        <v>23</v>
      </c>
      <c r="AP394" s="14" t="s">
        <v>25</v>
      </c>
      <c r="AQ394" s="14" t="s">
        <v>24</v>
      </c>
    </row>
    <row r="395" spans="1:43" x14ac:dyDescent="0.2">
      <c r="A395" s="13" t="s">
        <v>600</v>
      </c>
      <c r="B395" s="13" t="s">
        <v>1292</v>
      </c>
      <c r="C395" s="13" t="s">
        <v>1162</v>
      </c>
      <c r="D395" s="13">
        <v>23.283999999999999</v>
      </c>
      <c r="E395" s="13">
        <v>0</v>
      </c>
      <c r="F395" s="13">
        <v>0</v>
      </c>
      <c r="G395" s="13">
        <v>23.283999999999999</v>
      </c>
      <c r="H395" s="13">
        <v>12.054</v>
      </c>
      <c r="I395" s="13">
        <v>1.6E-2</v>
      </c>
      <c r="J395" s="13">
        <v>0.997</v>
      </c>
      <c r="K395" s="13">
        <v>0.29104999999999998</v>
      </c>
      <c r="L395" s="13">
        <v>13.35805</v>
      </c>
      <c r="M395" s="13">
        <v>9.9259499999999985</v>
      </c>
      <c r="N395" s="13">
        <v>0.49198417525773197</v>
      </c>
      <c r="O395" s="13">
        <v>9.4339658247422662</v>
      </c>
      <c r="P395" s="13">
        <v>11.213999999999999</v>
      </c>
      <c r="Q395" s="13">
        <v>6</v>
      </c>
      <c r="R395" s="13">
        <v>327</v>
      </c>
      <c r="S395" s="13">
        <v>60</v>
      </c>
      <c r="T395" s="18">
        <v>279363</v>
      </c>
      <c r="U395" s="18">
        <v>30.36</v>
      </c>
      <c r="V395" s="18">
        <v>1646</v>
      </c>
      <c r="W395" s="13" t="s">
        <v>28</v>
      </c>
      <c r="X395" s="13" t="str">
        <f>IFERROR(((W395*1000000)/Table2[[#This Row],[Number of Service Connections]])/365,"")</f>
        <v/>
      </c>
      <c r="Y395" s="18">
        <v>14936.64</v>
      </c>
      <c r="Z395" s="18">
        <v>15528.31</v>
      </c>
      <c r="AA395" s="13" t="s">
        <v>22</v>
      </c>
      <c r="AB395" s="16">
        <v>0.48161827864628065</v>
      </c>
      <c r="AC395" s="16">
        <v>0.11664063461643279</v>
      </c>
      <c r="AD395" s="18">
        <v>30464.949999999997</v>
      </c>
      <c r="AE395" s="20">
        <f t="shared" si="6"/>
        <v>83.163252482091238</v>
      </c>
      <c r="AF395" s="13">
        <v>4.1220240061809887</v>
      </c>
      <c r="AG395" s="13">
        <f>(Table2[[#This Row],[Real Losses (million gallons/ year)]]*1000000)/Table2[[#This Row],[Number of Service Connections]]/365</f>
        <v>79.041228475910245</v>
      </c>
      <c r="AH395" s="13">
        <f>(Table2[[#This Row],[Real Losses (million gallons/ year)]]*1000000)/Table2[[#This Row],[Length of Mains (miles)]]/365</f>
        <v>4307.746951937108</v>
      </c>
      <c r="AI395" s="18">
        <v>93.164984709480123</v>
      </c>
      <c r="AJ395" s="18">
        <v>45.677798165137617</v>
      </c>
      <c r="AK395" s="18">
        <v>47.487186544342507</v>
      </c>
      <c r="AL395" s="13">
        <v>63.921052631578959</v>
      </c>
      <c r="AM395" s="13">
        <v>9.4339658247422662</v>
      </c>
      <c r="AO395" s="14" t="s">
        <v>23</v>
      </c>
      <c r="AP395" s="14" t="s">
        <v>31</v>
      </c>
      <c r="AQ395" s="14" t="s">
        <v>24</v>
      </c>
    </row>
    <row r="396" spans="1:43" x14ac:dyDescent="0.2">
      <c r="A396" s="13" t="s">
        <v>601</v>
      </c>
      <c r="B396" s="13" t="s">
        <v>602</v>
      </c>
      <c r="C396" s="13" t="s">
        <v>1163</v>
      </c>
      <c r="D396" s="13">
        <v>20.597000000000001</v>
      </c>
      <c r="E396" s="13">
        <v>0</v>
      </c>
      <c r="F396" s="13">
        <v>0</v>
      </c>
      <c r="G396" s="13">
        <v>20.597000000000001</v>
      </c>
      <c r="H396" s="13">
        <v>16.422999999999998</v>
      </c>
      <c r="J396" s="13">
        <v>0.73399999999999999</v>
      </c>
      <c r="K396" s="13">
        <v>0.25746250000000004</v>
      </c>
      <c r="L396" s="13">
        <v>17.414462499999996</v>
      </c>
      <c r="M396" s="13">
        <v>3.1825375000000058</v>
      </c>
      <c r="N396" s="13">
        <v>9.2549999999999993E-2</v>
      </c>
      <c r="O396" s="13">
        <v>3.0899875000000057</v>
      </c>
      <c r="P396" s="13">
        <v>4.1740000000000057</v>
      </c>
      <c r="Q396" s="13">
        <v>8.9</v>
      </c>
      <c r="R396" s="13">
        <v>350</v>
      </c>
      <c r="S396" s="13">
        <v>45</v>
      </c>
      <c r="T396" s="18">
        <v>221618.78</v>
      </c>
      <c r="U396" s="18">
        <v>8.0399999999999991</v>
      </c>
      <c r="V396" s="18">
        <v>502.88</v>
      </c>
      <c r="W396" s="13" t="s">
        <v>28</v>
      </c>
      <c r="X396" s="13" t="str">
        <f>IFERROR(((W396*1000000)/Table2[[#This Row],[Number of Service Connections]])/365,"")</f>
        <v/>
      </c>
      <c r="Y396" s="18">
        <v>744.1</v>
      </c>
      <c r="Z396" s="18">
        <v>1553.89</v>
      </c>
      <c r="AA396" s="13" t="s">
        <v>22</v>
      </c>
      <c r="AB396" s="16">
        <v>0.20265087148613903</v>
      </c>
      <c r="AC396" s="16">
        <v>1.2618883544075112E-2</v>
      </c>
      <c r="AD396" s="18">
        <v>2297.9900000000002</v>
      </c>
      <c r="AE396" s="20">
        <f t="shared" si="6"/>
        <v>24.912230919765207</v>
      </c>
      <c r="AF396" s="13">
        <v>0.72446183953033272</v>
      </c>
      <c r="AG396" s="13">
        <f>(Table2[[#This Row],[Real Losses (million gallons/ year)]]*1000000)/Table2[[#This Row],[Number of Service Connections]]/365</f>
        <v>24.187769080234876</v>
      </c>
      <c r="AH396" s="13">
        <f>(Table2[[#This Row],[Real Losses (million gallons/ year)]]*1000000)/Table2[[#This Row],[Length of Mains (miles)]]/365</f>
        <v>951.2044020317087</v>
      </c>
      <c r="AI396" s="18">
        <v>6.5656857142857143</v>
      </c>
      <c r="AJ396" s="18">
        <v>2.1259999999999999</v>
      </c>
      <c r="AK396" s="18">
        <v>4.439685714285714</v>
      </c>
      <c r="AL396" s="13">
        <v>56.872549019607845</v>
      </c>
      <c r="AM396" s="13">
        <v>3.0899875000000057</v>
      </c>
      <c r="AO396" s="14" t="s">
        <v>23</v>
      </c>
      <c r="AP396" s="14" t="s">
        <v>55</v>
      </c>
      <c r="AQ396" s="14" t="s">
        <v>24</v>
      </c>
    </row>
    <row r="397" spans="1:43" x14ac:dyDescent="0.2">
      <c r="A397" s="13" t="s">
        <v>603</v>
      </c>
      <c r="B397" s="13" t="s">
        <v>604</v>
      </c>
      <c r="C397" s="13" t="s">
        <v>1164</v>
      </c>
      <c r="D397" s="13">
        <v>0</v>
      </c>
      <c r="E397" s="13">
        <v>17.89</v>
      </c>
      <c r="F397" s="13">
        <v>0</v>
      </c>
      <c r="G397" s="13">
        <v>17.89</v>
      </c>
      <c r="H397" s="13">
        <v>14.002440999999999</v>
      </c>
      <c r="I397" s="13">
        <v>0</v>
      </c>
      <c r="J397" s="13">
        <v>8.5900000000000004E-2</v>
      </c>
      <c r="K397" s="13">
        <v>0.22362500000000002</v>
      </c>
      <c r="L397" s="13">
        <v>14.311966</v>
      </c>
      <c r="M397" s="13">
        <v>3.5780340000000006</v>
      </c>
      <c r="N397" s="13">
        <v>0.8212227340789473</v>
      </c>
      <c r="O397" s="13">
        <v>2.7568112659210531</v>
      </c>
      <c r="P397" s="13">
        <v>3.8875590000000009</v>
      </c>
      <c r="Q397" s="13">
        <v>5.5</v>
      </c>
      <c r="R397" s="13">
        <v>410</v>
      </c>
      <c r="S397" s="13">
        <v>90</v>
      </c>
      <c r="T397" s="18">
        <v>268117.46999999997</v>
      </c>
      <c r="U397" s="18">
        <v>24.02</v>
      </c>
      <c r="V397" s="18">
        <v>2076.36</v>
      </c>
      <c r="W397" s="13" t="s">
        <v>28</v>
      </c>
      <c r="X397" s="13" t="str">
        <f>IFERROR(((W397*1000000)/Table2[[#This Row],[Number of Service Connections]])/365,"")</f>
        <v/>
      </c>
      <c r="Y397" s="18">
        <v>19725.77</v>
      </c>
      <c r="Z397" s="18">
        <v>5724.13</v>
      </c>
      <c r="AA397" s="13" t="s">
        <v>22</v>
      </c>
      <c r="AB397" s="16">
        <v>0.21730346562325323</v>
      </c>
      <c r="AC397" s="16">
        <v>9.7317746738711783E-2</v>
      </c>
      <c r="AD397" s="18">
        <v>25449.9</v>
      </c>
      <c r="AE397" s="20">
        <f t="shared" si="6"/>
        <v>23.909348479786168</v>
      </c>
      <c r="AF397" s="13">
        <v>5.4876226801132457</v>
      </c>
      <c r="AG397" s="13">
        <f>(Table2[[#This Row],[Real Losses (million gallons/ year)]]*1000000)/Table2[[#This Row],[Number of Service Connections]]/365</f>
        <v>18.421725799672924</v>
      </c>
      <c r="AH397" s="13">
        <f>(Table2[[#This Row],[Real Losses (million gallons/ year)]]*1000000)/Table2[[#This Row],[Length of Mains (miles)]]/365</f>
        <v>1373.2559232483452</v>
      </c>
      <c r="AI397" s="18">
        <v>62.07292682926829</v>
      </c>
      <c r="AJ397" s="18">
        <v>48.111634146341466</v>
      </c>
      <c r="AK397" s="18">
        <v>13.96129268292683</v>
      </c>
      <c r="AL397" s="13">
        <v>34.7156862745098</v>
      </c>
      <c r="AM397" s="13">
        <v>2.7568112659210531</v>
      </c>
      <c r="AO397" s="14" t="s">
        <v>36</v>
      </c>
      <c r="AP397" s="14" t="s">
        <v>25</v>
      </c>
      <c r="AQ397" s="14" t="s">
        <v>55</v>
      </c>
    </row>
    <row r="398" spans="1:43" ht="22.5" x14ac:dyDescent="0.2">
      <c r="A398" s="13" t="s">
        <v>605</v>
      </c>
      <c r="B398" s="13" t="s">
        <v>606</v>
      </c>
      <c r="C398" s="13" t="s">
        <v>1165</v>
      </c>
      <c r="D398" s="13">
        <v>88.956999999999994</v>
      </c>
      <c r="E398" s="13">
        <v>0</v>
      </c>
      <c r="F398" s="13">
        <v>0</v>
      </c>
      <c r="G398" s="13">
        <v>88.956999999999994</v>
      </c>
      <c r="H398" s="13">
        <v>47.14</v>
      </c>
      <c r="I398" s="13">
        <v>0</v>
      </c>
      <c r="J398" s="13">
        <v>0</v>
      </c>
      <c r="K398" s="13">
        <v>2.4950000000000001</v>
      </c>
      <c r="L398" s="13">
        <v>49.634999999999998</v>
      </c>
      <c r="M398" s="13">
        <v>39.321999999999996</v>
      </c>
      <c r="N398" s="13">
        <v>1.3022833163265282</v>
      </c>
      <c r="O398" s="13">
        <v>38.019716683673465</v>
      </c>
      <c r="P398" s="13">
        <v>41.816999999999993</v>
      </c>
      <c r="Q398" s="13">
        <v>14.8</v>
      </c>
      <c r="R398" s="13">
        <v>937</v>
      </c>
      <c r="S398" s="13">
        <v>53</v>
      </c>
      <c r="T398" s="18">
        <v>856695.95</v>
      </c>
      <c r="U398" s="18">
        <v>8.68</v>
      </c>
      <c r="V398" s="18">
        <v>265.29000000000002</v>
      </c>
      <c r="W398" s="13" t="s">
        <v>28</v>
      </c>
      <c r="X398" s="13" t="str">
        <f>IFERROR(((W398*1000000)/Table2[[#This Row],[Number of Service Connections]])/365,"")</f>
        <v/>
      </c>
      <c r="Y398" s="18">
        <v>11303.82</v>
      </c>
      <c r="Z398" s="18">
        <v>10086.25</v>
      </c>
      <c r="AA398" s="13" t="s">
        <v>22</v>
      </c>
      <c r="AB398" s="16">
        <v>0.4700810503951347</v>
      </c>
      <c r="AC398" s="16">
        <v>2.5740717432743788E-2</v>
      </c>
      <c r="AD398" s="18">
        <v>21390.07</v>
      </c>
      <c r="AE398" s="20">
        <f t="shared" si="6"/>
        <v>114.97492726714519</v>
      </c>
      <c r="AF398" s="13">
        <v>3.8077902847225276</v>
      </c>
      <c r="AG398" s="13">
        <f>(Table2[[#This Row],[Real Losses (million gallons/ year)]]*1000000)/Table2[[#This Row],[Number of Service Connections]]/365</f>
        <v>111.16713698242266</v>
      </c>
      <c r="AH398" s="13">
        <f>(Table2[[#This Row],[Real Losses (million gallons/ year)]]*1000000)/Table2[[#This Row],[Length of Mains (miles)]]/365</f>
        <v>7038.0815778736514</v>
      </c>
      <c r="AI398" s="18">
        <v>22.828249733191036</v>
      </c>
      <c r="AJ398" s="18">
        <v>12.06384204909285</v>
      </c>
      <c r="AK398" s="18">
        <v>10.764407684098186</v>
      </c>
      <c r="AL398" s="13">
        <v>60.1111111111111</v>
      </c>
      <c r="AM398" s="13">
        <v>38.019716683673465</v>
      </c>
      <c r="AO398" s="14" t="s">
        <v>23</v>
      </c>
      <c r="AP398" s="14" t="s">
        <v>40</v>
      </c>
      <c r="AQ398" s="14" t="s">
        <v>25</v>
      </c>
    </row>
    <row r="399" spans="1:43" x14ac:dyDescent="0.2">
      <c r="A399" s="13" t="s">
        <v>607</v>
      </c>
      <c r="B399" s="13" t="s">
        <v>608</v>
      </c>
      <c r="C399" s="13" t="s">
        <v>1166</v>
      </c>
      <c r="D399" s="13">
        <v>11.428000000000001</v>
      </c>
      <c r="G399" s="13">
        <v>11.428000000000001</v>
      </c>
      <c r="H399" s="13">
        <v>10.188000000000001</v>
      </c>
      <c r="K399" s="13">
        <v>0.14285</v>
      </c>
      <c r="L399" s="13">
        <v>10.33085</v>
      </c>
      <c r="M399" s="13">
        <v>1.097150000000001</v>
      </c>
      <c r="N399" s="13">
        <v>0.59025052631578967</v>
      </c>
      <c r="O399" s="13">
        <v>0.50689947368421129</v>
      </c>
      <c r="P399" s="13">
        <v>1.2400000000000009</v>
      </c>
      <c r="Q399" s="13">
        <v>5.5659999999999998</v>
      </c>
      <c r="R399" s="13">
        <v>195</v>
      </c>
      <c r="S399" s="13">
        <v>51.7</v>
      </c>
      <c r="T399" s="18">
        <v>165522.76999999999</v>
      </c>
      <c r="U399" s="18">
        <v>14.93</v>
      </c>
      <c r="V399" s="18">
        <v>986.6</v>
      </c>
      <c r="W399" s="13" t="s">
        <v>28</v>
      </c>
      <c r="X399" s="13" t="str">
        <f>IFERROR(((W399*1000000)/Table2[[#This Row],[Number of Service Connections]])/365,"")</f>
        <v/>
      </c>
      <c r="Y399" s="18">
        <v>8812.44</v>
      </c>
      <c r="Z399" s="18">
        <v>500.11</v>
      </c>
      <c r="AA399" s="13" t="s">
        <v>22</v>
      </c>
      <c r="AB399" s="16">
        <v>0.10850542527126365</v>
      </c>
      <c r="AC399" s="16">
        <v>5.7112886575252361E-2</v>
      </c>
      <c r="AD399" s="18">
        <v>9312.5500000000011</v>
      </c>
      <c r="AE399" s="20">
        <f t="shared" si="6"/>
        <v>15.414822620302086</v>
      </c>
      <c r="AF399" s="13">
        <v>8.292947331447694</v>
      </c>
      <c r="AG399" s="13">
        <f>(Table2[[#This Row],[Real Losses (million gallons/ year)]]*1000000)/Table2[[#This Row],[Number of Service Connections]]/365</f>
        <v>7.1218752888543913</v>
      </c>
      <c r="AH399" s="13">
        <f>(Table2[[#This Row],[Real Losses (million gallons/ year)]]*1000000)/Table2[[#This Row],[Length of Mains (miles)]]/365</f>
        <v>249.50874619594074</v>
      </c>
      <c r="AI399" s="18">
        <v>47.756666666666668</v>
      </c>
      <c r="AJ399" s="18">
        <v>45.192</v>
      </c>
      <c r="AK399" s="18">
        <v>2.5646666666666667</v>
      </c>
      <c r="AL399" s="13">
        <v>33.544444444444444</v>
      </c>
      <c r="AM399" s="13">
        <v>0.50689947368421129</v>
      </c>
      <c r="AO399" s="14" t="s">
        <v>23</v>
      </c>
      <c r="AP399" s="14" t="s">
        <v>25</v>
      </c>
      <c r="AQ399" s="14" t="s">
        <v>24</v>
      </c>
    </row>
    <row r="400" spans="1:43" ht="22.5" x14ac:dyDescent="0.2">
      <c r="A400" s="13" t="s">
        <v>609</v>
      </c>
      <c r="B400" s="13" t="s">
        <v>610</v>
      </c>
      <c r="C400" s="13" t="s">
        <v>1167</v>
      </c>
      <c r="D400" s="13">
        <v>144.96299999999999</v>
      </c>
      <c r="G400" s="13">
        <v>144.96299999999999</v>
      </c>
      <c r="H400" s="13">
        <v>80.691999999999993</v>
      </c>
      <c r="I400" s="13">
        <v>1.506</v>
      </c>
      <c r="K400" s="13">
        <v>1.0209999999999999</v>
      </c>
      <c r="L400" s="13">
        <v>83.218999999999994</v>
      </c>
      <c r="M400" s="13">
        <v>61.744</v>
      </c>
      <c r="N400" s="13">
        <v>4.8110848684210614</v>
      </c>
      <c r="O400" s="13">
        <v>56.932915131578937</v>
      </c>
      <c r="P400" s="13">
        <v>62.765000000000001</v>
      </c>
      <c r="Q400" s="13">
        <v>22.2</v>
      </c>
      <c r="R400" s="13">
        <v>1217</v>
      </c>
      <c r="S400" s="13">
        <v>67</v>
      </c>
      <c r="T400" s="18">
        <v>385798</v>
      </c>
      <c r="U400" s="18">
        <v>14.29</v>
      </c>
      <c r="V400" s="18">
        <v>237.53</v>
      </c>
      <c r="W400" s="13" t="s">
        <v>28</v>
      </c>
      <c r="X400" s="13" t="str">
        <f>IFERROR(((W400*1000000)/Table2[[#This Row],[Number of Service Connections]])/365,"")</f>
        <v/>
      </c>
      <c r="Y400" s="18">
        <v>68750.399999999994</v>
      </c>
      <c r="Z400" s="18">
        <v>13523.28</v>
      </c>
      <c r="AA400" s="13" t="s">
        <v>22</v>
      </c>
      <c r="AB400" s="16">
        <v>0.43297255161661946</v>
      </c>
      <c r="AC400" s="16">
        <v>0.21388445826816338</v>
      </c>
      <c r="AD400" s="18">
        <v>82273.679999999993</v>
      </c>
      <c r="AE400" s="20">
        <f t="shared" si="6"/>
        <v>138.99888564964374</v>
      </c>
      <c r="AF400" s="13">
        <v>10.830776034535994</v>
      </c>
      <c r="AG400" s="13">
        <f>(Table2[[#This Row],[Real Losses (million gallons/ year)]]*1000000)/Table2[[#This Row],[Number of Service Connections]]/365</f>
        <v>128.16810961510774</v>
      </c>
      <c r="AH400" s="13">
        <f>(Table2[[#This Row],[Real Losses (million gallons/ year)]]*1000000)/Table2[[#This Row],[Length of Mains (miles)]]/365</f>
        <v>7026.1526757471238</v>
      </c>
      <c r="AI400" s="18">
        <v>67.60368118323747</v>
      </c>
      <c r="AJ400" s="18">
        <v>56.491700903861954</v>
      </c>
      <c r="AK400" s="18">
        <v>11.111980279375514</v>
      </c>
      <c r="AL400" s="13">
        <v>61.009803921568626</v>
      </c>
      <c r="AM400" s="13">
        <v>56.932915131578937</v>
      </c>
      <c r="AO400" s="14" t="s">
        <v>23</v>
      </c>
      <c r="AP400" s="14" t="s">
        <v>24</v>
      </c>
      <c r="AQ400" s="14" t="s">
        <v>37</v>
      </c>
    </row>
    <row r="401" spans="1:43" x14ac:dyDescent="0.2">
      <c r="A401" s="13" t="s">
        <v>611</v>
      </c>
      <c r="B401" s="13" t="s">
        <v>612</v>
      </c>
      <c r="C401" s="13" t="s">
        <v>1168</v>
      </c>
      <c r="D401" s="13">
        <v>406.93299999999999</v>
      </c>
      <c r="E401" s="13">
        <v>0</v>
      </c>
      <c r="F401" s="13">
        <v>0</v>
      </c>
      <c r="G401" s="13">
        <v>432.68095099999999</v>
      </c>
      <c r="H401" s="13">
        <v>427.84047099999998</v>
      </c>
      <c r="I401" s="13">
        <v>0</v>
      </c>
      <c r="J401" s="13">
        <v>2.4E-2</v>
      </c>
      <c r="K401" s="13">
        <v>0.01</v>
      </c>
      <c r="L401" s="13">
        <v>427.87447099999997</v>
      </c>
      <c r="M401" s="13">
        <v>4.8064800000000218</v>
      </c>
      <c r="N401" s="13">
        <v>4.3013762735929806</v>
      </c>
      <c r="O401" s="13">
        <v>0.50510372640704126</v>
      </c>
      <c r="P401" s="13">
        <v>4.8404800000000217</v>
      </c>
      <c r="Q401" s="13">
        <v>5.4</v>
      </c>
      <c r="R401" s="13">
        <v>314</v>
      </c>
      <c r="S401" s="13">
        <v>45</v>
      </c>
      <c r="T401" s="18">
        <v>497934</v>
      </c>
      <c r="U401" s="18">
        <v>1.03</v>
      </c>
      <c r="V401" s="18">
        <v>166.87</v>
      </c>
      <c r="W401" s="13" t="s">
        <v>28</v>
      </c>
      <c r="X401" s="13" t="str">
        <f>IFERROR(((W401*1000000)/Table2[[#This Row],[Number of Service Connections]])/365,"")</f>
        <v/>
      </c>
      <c r="Y401" s="18">
        <v>4430.42</v>
      </c>
      <c r="Z401" s="18">
        <v>84.29</v>
      </c>
      <c r="AA401" s="13" t="s">
        <v>22</v>
      </c>
      <c r="AB401" s="16">
        <v>1.1187180736320471E-2</v>
      </c>
      <c r="AC401" s="16">
        <v>9.0782670004986837E-3</v>
      </c>
      <c r="AD401" s="18">
        <v>4514.71</v>
      </c>
      <c r="AE401" s="20">
        <f t="shared" si="6"/>
        <v>41.937701771224347</v>
      </c>
      <c r="AF401" s="13">
        <v>37.53054945984627</v>
      </c>
      <c r="AG401" s="13">
        <f>(Table2[[#This Row],[Real Losses (million gallons/ year)]]*1000000)/Table2[[#This Row],[Number of Service Connections]]/365</f>
        <v>4.4071523113780753</v>
      </c>
      <c r="AH401" s="13">
        <f>(Table2[[#This Row],[Real Losses (million gallons/ year)]]*1000000)/Table2[[#This Row],[Length of Mains (miles)]]/365</f>
        <v>256.26774551346585</v>
      </c>
      <c r="AI401" s="18">
        <v>14.378057324840764</v>
      </c>
      <c r="AJ401" s="18">
        <v>14.109617834394905</v>
      </c>
      <c r="AK401" s="18">
        <v>0.26843949044585985</v>
      </c>
      <c r="AL401" s="13">
        <v>35.610460773643439</v>
      </c>
      <c r="AM401" s="13">
        <v>0.50510372640704126</v>
      </c>
      <c r="AO401" s="14" t="s">
        <v>23</v>
      </c>
      <c r="AP401" s="14" t="s">
        <v>25</v>
      </c>
      <c r="AQ401" s="14" t="s">
        <v>55</v>
      </c>
    </row>
    <row r="402" spans="1:43" ht="22.5" x14ac:dyDescent="0.2">
      <c r="A402" s="13" t="s">
        <v>614</v>
      </c>
      <c r="B402" s="13" t="s">
        <v>615</v>
      </c>
      <c r="C402" s="13" t="s">
        <v>1170</v>
      </c>
      <c r="D402" s="13">
        <v>34.479999999999997</v>
      </c>
      <c r="E402" s="13">
        <v>0</v>
      </c>
      <c r="F402" s="13">
        <v>0</v>
      </c>
      <c r="G402" s="13">
        <v>34.653266331658287</v>
      </c>
      <c r="H402" s="13">
        <v>24.783000000000001</v>
      </c>
      <c r="I402" s="13">
        <v>0</v>
      </c>
      <c r="J402" s="13">
        <v>0</v>
      </c>
      <c r="K402" s="13">
        <v>0.8</v>
      </c>
      <c r="L402" s="13">
        <v>25.583000000000002</v>
      </c>
      <c r="M402" s="13">
        <v>9.070266331658285</v>
      </c>
      <c r="N402" s="13">
        <v>0.65436617603322722</v>
      </c>
      <c r="O402" s="13">
        <v>8.4159001556250583</v>
      </c>
      <c r="P402" s="13">
        <v>9.8702663316582857</v>
      </c>
      <c r="Q402" s="13">
        <v>6.1</v>
      </c>
      <c r="R402" s="13">
        <v>482</v>
      </c>
      <c r="S402" s="13">
        <v>60</v>
      </c>
      <c r="T402" s="18">
        <v>255408.47</v>
      </c>
      <c r="U402" s="18">
        <v>10.43</v>
      </c>
      <c r="V402" s="18">
        <v>459.63</v>
      </c>
      <c r="W402" s="13" t="s">
        <v>28</v>
      </c>
      <c r="X402" s="13" t="str">
        <f>IFERROR(((W402*1000000)/Table2[[#This Row],[Number of Service Connections]])/365,"")</f>
        <v/>
      </c>
      <c r="Y402" s="18">
        <v>6825.04</v>
      </c>
      <c r="Z402" s="18">
        <v>3868.2</v>
      </c>
      <c r="AA402" s="13" t="s">
        <v>22</v>
      </c>
      <c r="AB402" s="16">
        <v>0.28482932134570754</v>
      </c>
      <c r="AC402" s="16">
        <v>4.3306877820287262E-2</v>
      </c>
      <c r="AD402" s="18">
        <v>10693.24</v>
      </c>
      <c r="AE402" s="20">
        <f t="shared" si="6"/>
        <v>51.556109427944548</v>
      </c>
      <c r="AF402" s="13">
        <v>3.7194689708021782</v>
      </c>
      <c r="AG402" s="13">
        <f>(Table2[[#This Row],[Real Losses (million gallons/ year)]]*1000000)/Table2[[#This Row],[Number of Service Connections]]/365</f>
        <v>47.836640457142373</v>
      </c>
      <c r="AH402" s="13">
        <f>(Table2[[#This Row],[Real Losses (million gallons/ year)]]*1000000)/Table2[[#This Row],[Length of Mains (miles)]]/365</f>
        <v>3779.8788033348565</v>
      </c>
      <c r="AI402" s="18">
        <v>22.185145228215767</v>
      </c>
      <c r="AJ402" s="18">
        <v>14.159834024896266</v>
      </c>
      <c r="AK402" s="18">
        <v>8.025311203319502</v>
      </c>
      <c r="AL402" s="13">
        <v>55.020729684908787</v>
      </c>
      <c r="AM402" s="13">
        <v>8.4159001556250583</v>
      </c>
      <c r="AO402" s="14" t="s">
        <v>23</v>
      </c>
      <c r="AP402" s="14" t="s">
        <v>24</v>
      </c>
      <c r="AQ402" s="14" t="s">
        <v>45</v>
      </c>
    </row>
    <row r="403" spans="1:43" x14ac:dyDescent="0.2">
      <c r="A403" s="13" t="s">
        <v>1418</v>
      </c>
      <c r="B403" s="13" t="s">
        <v>616</v>
      </c>
      <c r="C403" s="13" t="s">
        <v>1171</v>
      </c>
      <c r="D403" s="13">
        <v>12.491</v>
      </c>
      <c r="E403" s="13">
        <v>0</v>
      </c>
      <c r="F403" s="13">
        <v>0</v>
      </c>
      <c r="G403" s="13">
        <v>12.491</v>
      </c>
      <c r="H403" s="13">
        <v>9.06</v>
      </c>
      <c r="I403" s="13">
        <v>0.20399999999999999</v>
      </c>
      <c r="J403" s="13">
        <v>0</v>
      </c>
      <c r="K403" s="13">
        <v>0.15613750000000001</v>
      </c>
      <c r="L403" s="13">
        <v>9.4201375000000009</v>
      </c>
      <c r="M403" s="13">
        <v>3.0708624999999987</v>
      </c>
      <c r="N403" s="13">
        <v>0.53071960526315765</v>
      </c>
      <c r="O403" s="13">
        <v>2.540142894736841</v>
      </c>
      <c r="P403" s="13">
        <v>3.2269999999999985</v>
      </c>
      <c r="Q403" s="13">
        <v>11.1</v>
      </c>
      <c r="R403" s="13">
        <v>335</v>
      </c>
      <c r="S403" s="13">
        <v>49.5</v>
      </c>
      <c r="T403" s="18">
        <v>379352.67</v>
      </c>
      <c r="U403" s="18">
        <v>10.199999999999999</v>
      </c>
      <c r="V403" s="18">
        <v>1374.13</v>
      </c>
      <c r="W403" s="13" t="s">
        <v>28</v>
      </c>
      <c r="X403" s="13" t="str">
        <f>IFERROR(((W403*1000000)/Table2[[#This Row],[Number of Service Connections]])/365,"")</f>
        <v/>
      </c>
      <c r="Y403" s="18">
        <v>5413.34</v>
      </c>
      <c r="Z403" s="18">
        <v>3490.49</v>
      </c>
      <c r="AA403" s="13" t="s">
        <v>22</v>
      </c>
      <c r="AB403" s="16">
        <v>0.25834600912657102</v>
      </c>
      <c r="AC403" s="16">
        <v>2.4036682679744795E-2</v>
      </c>
      <c r="AD403" s="18">
        <v>8903.83</v>
      </c>
      <c r="AE403" s="20">
        <f t="shared" si="6"/>
        <v>25.114393784502134</v>
      </c>
      <c r="AF403" s="13">
        <v>4.3403770620581286</v>
      </c>
      <c r="AG403" s="13">
        <f>(Table2[[#This Row],[Real Losses (million gallons/ year)]]*1000000)/Table2[[#This Row],[Number of Service Connections]]/365</f>
        <v>20.774016722444006</v>
      </c>
      <c r="AH403" s="13">
        <f>(Table2[[#This Row],[Real Losses (million gallons/ year)]]*1000000)/Table2[[#This Row],[Length of Mains (miles)]]/365</f>
        <v>626.96356774943627</v>
      </c>
      <c r="AI403" s="18">
        <v>26.578597014925371</v>
      </c>
      <c r="AJ403" s="18">
        <v>16.159223880597015</v>
      </c>
      <c r="AK403" s="18">
        <v>10.419373134328358</v>
      </c>
      <c r="AL403" s="13">
        <v>40.901960784313722</v>
      </c>
      <c r="AM403" s="13">
        <v>2.540142894736841</v>
      </c>
      <c r="AO403" s="14" t="s">
        <v>23</v>
      </c>
      <c r="AP403" s="14" t="s">
        <v>24</v>
      </c>
      <c r="AQ403" s="14" t="s">
        <v>25</v>
      </c>
    </row>
    <row r="404" spans="1:43" x14ac:dyDescent="0.2">
      <c r="A404" s="13" t="s">
        <v>617</v>
      </c>
      <c r="B404" s="13" t="s">
        <v>618</v>
      </c>
      <c r="C404" s="13" t="s">
        <v>1172</v>
      </c>
      <c r="D404" s="13">
        <v>23.864999999999998</v>
      </c>
      <c r="E404" s="13">
        <v>0</v>
      </c>
      <c r="F404" s="13">
        <v>0</v>
      </c>
      <c r="G404" s="13">
        <v>23.864999999999998</v>
      </c>
      <c r="H404" s="13">
        <v>19.456</v>
      </c>
      <c r="I404" s="13">
        <v>0</v>
      </c>
      <c r="J404" s="13">
        <v>0.33</v>
      </c>
      <c r="K404" s="13">
        <v>0.29831249999999998</v>
      </c>
      <c r="L404" s="13">
        <v>20.084312499999999</v>
      </c>
      <c r="M404" s="13">
        <v>3.7806874999999991</v>
      </c>
      <c r="N404" s="13">
        <v>1.1496709210526312</v>
      </c>
      <c r="O404" s="13">
        <v>2.6310165789473681</v>
      </c>
      <c r="P404" s="13">
        <v>4.4089999999999989</v>
      </c>
      <c r="Q404" s="13">
        <v>7.9</v>
      </c>
      <c r="R404" s="13">
        <v>380</v>
      </c>
      <c r="S404" s="13">
        <v>53.9</v>
      </c>
      <c r="T404" s="18">
        <v>214540.26</v>
      </c>
      <c r="U404" s="18">
        <v>6.36</v>
      </c>
      <c r="V404" s="18">
        <v>286.33</v>
      </c>
      <c r="W404" s="13" t="s">
        <v>28</v>
      </c>
      <c r="X404" s="13" t="str">
        <f>IFERROR(((W404*1000000)/Table2[[#This Row],[Number of Service Connections]])/365,"")</f>
        <v/>
      </c>
      <c r="Y404" s="18">
        <v>7311.91</v>
      </c>
      <c r="Z404" s="18">
        <v>753.34</v>
      </c>
      <c r="AA404" s="13" t="s">
        <v>22</v>
      </c>
      <c r="AB404" s="16">
        <v>0.18474753823591031</v>
      </c>
      <c r="AC404" s="16">
        <v>3.8431717911918885E-2</v>
      </c>
      <c r="AD404" s="18">
        <v>8065.25</v>
      </c>
      <c r="AE404" s="20">
        <f t="shared" si="6"/>
        <v>27.258020908435469</v>
      </c>
      <c r="AF404" s="13">
        <v>8.2889035403938802</v>
      </c>
      <c r="AG404" s="13">
        <f>(Table2[[#This Row],[Real Losses (million gallons/ year)]]*1000000)/Table2[[#This Row],[Number of Service Connections]]/365</f>
        <v>18.969117368041587</v>
      </c>
      <c r="AH404" s="13">
        <f>(Table2[[#This Row],[Real Losses (million gallons/ year)]]*1000000)/Table2[[#This Row],[Length of Mains (miles)]]/365</f>
        <v>912.43855694377248</v>
      </c>
      <c r="AI404" s="18">
        <v>21.224342105263158</v>
      </c>
      <c r="AJ404" s="18">
        <v>19.241868421052633</v>
      </c>
      <c r="AK404" s="18">
        <v>1.9824736842105264</v>
      </c>
      <c r="AL404" s="13">
        <v>46.313725490196077</v>
      </c>
      <c r="AM404" s="13">
        <v>2.6310165789473681</v>
      </c>
      <c r="AO404" s="14" t="s">
        <v>23</v>
      </c>
      <c r="AP404" s="14" t="s">
        <v>25</v>
      </c>
      <c r="AQ404" s="14" t="s">
        <v>24</v>
      </c>
    </row>
    <row r="405" spans="1:43" x14ac:dyDescent="0.2">
      <c r="A405" s="13" t="s">
        <v>1419</v>
      </c>
      <c r="B405" s="13" t="s">
        <v>289</v>
      </c>
      <c r="C405" s="13" t="s">
        <v>1173</v>
      </c>
      <c r="E405" s="13">
        <v>49.85</v>
      </c>
      <c r="G405" s="13">
        <v>50.353535353535356</v>
      </c>
      <c r="H405" s="13">
        <v>35.398000000000003</v>
      </c>
      <c r="J405" s="13">
        <v>0.14199999999999999</v>
      </c>
      <c r="K405" s="13">
        <v>0.62941919191919204</v>
      </c>
      <c r="L405" s="13">
        <v>36.169419191919197</v>
      </c>
      <c r="M405" s="13">
        <v>14.18411616161616</v>
      </c>
      <c r="N405" s="13">
        <v>1.3511899608328153</v>
      </c>
      <c r="O405" s="13">
        <v>12.832926200783344</v>
      </c>
      <c r="P405" s="13">
        <v>14.955535353535351</v>
      </c>
      <c r="Q405" s="13">
        <v>12.5</v>
      </c>
      <c r="R405" s="13">
        <v>800</v>
      </c>
      <c r="S405" s="13">
        <v>48</v>
      </c>
      <c r="T405" s="18">
        <v>425500</v>
      </c>
      <c r="U405" s="18">
        <v>9.44</v>
      </c>
      <c r="V405" s="18">
        <v>4272.22</v>
      </c>
      <c r="W405" s="13" t="s">
        <v>28</v>
      </c>
      <c r="X405" s="13" t="str">
        <f>IFERROR(((W405*1000000)/Table2[[#This Row],[Number of Service Connections]])/365,"")</f>
        <v/>
      </c>
      <c r="Y405" s="18">
        <v>12755.23</v>
      </c>
      <c r="Z405" s="18">
        <v>54825.08</v>
      </c>
      <c r="AA405" s="13" t="s">
        <v>22</v>
      </c>
      <c r="AB405" s="16">
        <v>0.29701063189568699</v>
      </c>
      <c r="AC405" s="16">
        <v>0.16657106863425006</v>
      </c>
      <c r="AD405" s="18">
        <v>67580.31</v>
      </c>
      <c r="AE405" s="20">
        <f t="shared" si="6"/>
        <v>48.5757402795074</v>
      </c>
      <c r="AF405" s="13">
        <v>4.6273628795644361</v>
      </c>
      <c r="AG405" s="13">
        <f>(Table2[[#This Row],[Real Losses (million gallons/ year)]]*1000000)/Table2[[#This Row],[Number of Service Connections]]/365</f>
        <v>43.948377399942963</v>
      </c>
      <c r="AH405" s="13">
        <f>(Table2[[#This Row],[Real Losses (million gallons/ year)]]*1000000)/Table2[[#This Row],[Length of Mains (miles)]]/365</f>
        <v>2812.6961535963496</v>
      </c>
      <c r="AI405" s="18">
        <v>84.475387499999997</v>
      </c>
      <c r="AJ405" s="18">
        <v>15.9440375</v>
      </c>
      <c r="AK405" s="18">
        <v>68.531350000000003</v>
      </c>
      <c r="AL405" s="13">
        <v>54.77383032420888</v>
      </c>
      <c r="AM405" s="13">
        <v>12.832926200783344</v>
      </c>
      <c r="AO405" s="14" t="s">
        <v>36</v>
      </c>
      <c r="AP405" s="14" t="s">
        <v>25</v>
      </c>
      <c r="AQ405" s="14" t="s">
        <v>24</v>
      </c>
    </row>
    <row r="406" spans="1:43" x14ac:dyDescent="0.2">
      <c r="A406" s="13" t="s">
        <v>619</v>
      </c>
      <c r="B406" s="13" t="s">
        <v>620</v>
      </c>
      <c r="C406" s="13" t="s">
        <v>1174</v>
      </c>
      <c r="D406" s="13">
        <v>34.707000000000001</v>
      </c>
      <c r="E406" s="13">
        <v>0</v>
      </c>
      <c r="F406" s="13">
        <v>1.7000000000000001E-2</v>
      </c>
      <c r="G406" s="13">
        <v>37.914147540983606</v>
      </c>
      <c r="H406" s="13">
        <v>34.975501999999999</v>
      </c>
      <c r="I406" s="13">
        <v>0</v>
      </c>
      <c r="J406" s="13">
        <v>0</v>
      </c>
      <c r="K406" s="13">
        <v>0.47392684426229509</v>
      </c>
      <c r="L406" s="13">
        <v>35.449428844262293</v>
      </c>
      <c r="M406" s="13">
        <v>2.4647186967213131</v>
      </c>
      <c r="N406" s="13">
        <v>2.0230400185893012</v>
      </c>
      <c r="O406" s="13">
        <v>0.44167867813201189</v>
      </c>
      <c r="P406" s="13">
        <v>2.9386455409836083</v>
      </c>
      <c r="Q406" s="13">
        <v>12.5</v>
      </c>
      <c r="R406" s="13">
        <v>601</v>
      </c>
      <c r="S406" s="13">
        <v>52.9</v>
      </c>
      <c r="T406" s="18">
        <v>317195.88</v>
      </c>
      <c r="U406" s="18">
        <v>5.4</v>
      </c>
      <c r="V406" s="18">
        <v>512.75</v>
      </c>
      <c r="W406" s="13" t="s">
        <v>28</v>
      </c>
      <c r="X406" s="13" t="str">
        <f>IFERROR(((W406*1000000)/Table2[[#This Row],[Number of Service Connections]])/365,"")</f>
        <v/>
      </c>
      <c r="Y406" s="18">
        <v>10924.42</v>
      </c>
      <c r="Z406" s="18">
        <v>226.47</v>
      </c>
      <c r="AA406" s="13" t="s">
        <v>22</v>
      </c>
      <c r="AB406" s="16">
        <v>7.7507889048726616E-2</v>
      </c>
      <c r="AC406" s="16">
        <v>3.5920683559918586E-2</v>
      </c>
      <c r="AD406" s="18">
        <v>11150.89</v>
      </c>
      <c r="AE406" s="20">
        <f t="shared" si="6"/>
        <v>11.235697110848644</v>
      </c>
      <c r="AF406" s="13">
        <v>9.2222552302751168</v>
      </c>
      <c r="AG406" s="13">
        <f>(Table2[[#This Row],[Real Losses (million gallons/ year)]]*1000000)/Table2[[#This Row],[Number of Service Connections]]/365</f>
        <v>2.0134418805735277</v>
      </c>
      <c r="AH406" s="13">
        <f>(Table2[[#This Row],[Real Losses (million gallons/ year)]]*1000000)/Table2[[#This Row],[Length of Mains (miles)]]/365</f>
        <v>96.80628561797522</v>
      </c>
      <c r="AI406" s="18">
        <v>18.553893510815307</v>
      </c>
      <c r="AJ406" s="18">
        <v>18.177071547420965</v>
      </c>
      <c r="AK406" s="18">
        <v>0.37682196339434276</v>
      </c>
      <c r="AL406" s="13">
        <v>34.117496975633316</v>
      </c>
      <c r="AM406" s="13">
        <v>0.44167867813201189</v>
      </c>
      <c r="AO406" s="14" t="s">
        <v>23</v>
      </c>
      <c r="AP406" s="14" t="s">
        <v>25</v>
      </c>
      <c r="AQ406" s="14" t="s">
        <v>24</v>
      </c>
    </row>
    <row r="407" spans="1:43" x14ac:dyDescent="0.2">
      <c r="A407" s="13" t="s">
        <v>621</v>
      </c>
      <c r="B407" s="13" t="s">
        <v>622</v>
      </c>
      <c r="C407" s="13" t="s">
        <v>1175</v>
      </c>
      <c r="D407" s="13">
        <v>28.405999999999999</v>
      </c>
      <c r="E407" s="13">
        <v>0</v>
      </c>
      <c r="F407" s="13">
        <v>0</v>
      </c>
      <c r="G407" s="13">
        <v>28.055308641975309</v>
      </c>
      <c r="H407" s="13">
        <v>19.427177</v>
      </c>
      <c r="I407" s="13">
        <v>0.158</v>
      </c>
      <c r="J407" s="13">
        <v>0.6</v>
      </c>
      <c r="K407" s="13">
        <v>0.35069135802469137</v>
      </c>
      <c r="L407" s="13">
        <v>20.535868358024693</v>
      </c>
      <c r="M407" s="13">
        <v>7.5194402839506154</v>
      </c>
      <c r="N407" s="13">
        <v>1.1727681614733594</v>
      </c>
      <c r="O407" s="13">
        <v>6.3466721224772558</v>
      </c>
      <c r="P407" s="13">
        <v>8.470131641975307</v>
      </c>
      <c r="Q407" s="13">
        <v>7.2</v>
      </c>
      <c r="R407" s="13">
        <v>387</v>
      </c>
      <c r="S407" s="13">
        <v>50</v>
      </c>
      <c r="T407" s="18">
        <v>142145.38</v>
      </c>
      <c r="U407" s="18">
        <v>4.88</v>
      </c>
      <c r="V407" s="18">
        <v>409.74</v>
      </c>
      <c r="W407" s="13" t="s">
        <v>28</v>
      </c>
      <c r="X407" s="13" t="str">
        <f>IFERROR(((W407*1000000)/Table2[[#This Row],[Number of Service Connections]])/365,"")</f>
        <v/>
      </c>
      <c r="Y407" s="18">
        <v>5723.11</v>
      </c>
      <c r="Z407" s="18">
        <v>2600.4899999999998</v>
      </c>
      <c r="AA407" s="13" t="s">
        <v>22</v>
      </c>
      <c r="AB407" s="16">
        <v>0.30190833934732092</v>
      </c>
      <c r="AC407" s="16">
        <v>6.1297316455102946E-2</v>
      </c>
      <c r="AD407" s="18">
        <v>8323.5999999999985</v>
      </c>
      <c r="AE407" s="20">
        <f t="shared" si="6"/>
        <v>53.233091104390041</v>
      </c>
      <c r="AF407" s="13">
        <v>8.3024895506237613</v>
      </c>
      <c r="AG407" s="13">
        <f>(Table2[[#This Row],[Real Losses (million gallons/ year)]]*1000000)/Table2[[#This Row],[Number of Service Connections]]/365</f>
        <v>44.93060155376628</v>
      </c>
      <c r="AH407" s="13">
        <f>(Table2[[#This Row],[Real Losses (million gallons/ year)]]*1000000)/Table2[[#This Row],[Length of Mains (miles)]]/365</f>
        <v>2415.0198335149375</v>
      </c>
      <c r="AI407" s="18">
        <v>21.508010335917312</v>
      </c>
      <c r="AJ407" s="18">
        <v>14.788397932816537</v>
      </c>
      <c r="AK407" s="18">
        <v>6.7196124031007756</v>
      </c>
      <c r="AL407" s="13">
        <v>41.403508771929822</v>
      </c>
      <c r="AM407" s="13">
        <v>6.3466721224772558</v>
      </c>
      <c r="AO407" s="14" t="s">
        <v>23</v>
      </c>
      <c r="AP407" s="14" t="s">
        <v>24</v>
      </c>
      <c r="AQ407" s="14" t="s">
        <v>55</v>
      </c>
    </row>
    <row r="408" spans="1:43" x14ac:dyDescent="0.2">
      <c r="A408" s="13" t="s">
        <v>623</v>
      </c>
      <c r="B408" s="13" t="s">
        <v>624</v>
      </c>
      <c r="C408" s="13" t="s">
        <v>1176</v>
      </c>
      <c r="D408" s="13">
        <v>21.847999999999999</v>
      </c>
      <c r="G408" s="13">
        <v>22.22583926754832</v>
      </c>
      <c r="H408" s="13">
        <v>17.89</v>
      </c>
      <c r="I408" s="13">
        <v>1.2E-2</v>
      </c>
      <c r="J408" s="13">
        <v>2.4E-2</v>
      </c>
      <c r="K408" s="13">
        <v>1.6859999999999999</v>
      </c>
      <c r="L408" s="13">
        <v>19.612000000000002</v>
      </c>
      <c r="M408" s="13">
        <v>2.6138392675483182</v>
      </c>
      <c r="N408" s="13">
        <v>0.46588143490356504</v>
      </c>
      <c r="O408" s="13">
        <v>2.147957832644753</v>
      </c>
      <c r="P408" s="13">
        <v>4.3238392675483182</v>
      </c>
      <c r="Q408" s="13">
        <v>9</v>
      </c>
      <c r="R408" s="13">
        <v>375</v>
      </c>
      <c r="S408" s="13">
        <v>55</v>
      </c>
      <c r="T408" s="18">
        <v>110125</v>
      </c>
      <c r="U408" s="18">
        <v>8.34</v>
      </c>
      <c r="V408" s="18">
        <v>1241.25</v>
      </c>
      <c r="W408" s="13" t="s">
        <v>28</v>
      </c>
      <c r="X408" s="13" t="str">
        <f>IFERROR(((W408*1000000)/Table2[[#This Row],[Number of Service Connections]])/365,"")</f>
        <v/>
      </c>
      <c r="Y408" s="18">
        <v>3885.45</v>
      </c>
      <c r="Z408" s="18">
        <v>2666.15</v>
      </c>
      <c r="AA408" s="13" t="s">
        <v>22</v>
      </c>
      <c r="AB408" s="16">
        <v>0.19454110216038067</v>
      </c>
      <c r="AC408" s="16">
        <v>7.8766323058942406E-2</v>
      </c>
      <c r="AD408" s="18">
        <v>6551.6</v>
      </c>
      <c r="AE408" s="20">
        <f t="shared" si="6"/>
        <v>19.096542593960315</v>
      </c>
      <c r="AF408" s="13">
        <v>3.4036999810306123</v>
      </c>
      <c r="AG408" s="13">
        <f>(Table2[[#This Row],[Real Losses (million gallons/ year)]]*1000000)/Table2[[#This Row],[Number of Service Connections]]/365</f>
        <v>15.692842612929704</v>
      </c>
      <c r="AH408" s="13">
        <f>(Table2[[#This Row],[Real Losses (million gallons/ year)]]*1000000)/Table2[[#This Row],[Length of Mains (miles)]]/365</f>
        <v>653.86844220540434</v>
      </c>
      <c r="AI408" s="18">
        <v>17.470933333333335</v>
      </c>
      <c r="AJ408" s="18">
        <v>10.3612</v>
      </c>
      <c r="AK408" s="18">
        <v>7.1097333333333337</v>
      </c>
      <c r="AL408" s="13">
        <v>80.078947368421069</v>
      </c>
      <c r="AM408" s="13">
        <v>2.147957832644753</v>
      </c>
      <c r="AO408" s="14" t="s">
        <v>23</v>
      </c>
      <c r="AP408" s="14" t="s">
        <v>24</v>
      </c>
      <c r="AQ408" s="14" t="s">
        <v>33</v>
      </c>
    </row>
    <row r="409" spans="1:43" x14ac:dyDescent="0.2">
      <c r="A409" s="13" t="s">
        <v>625</v>
      </c>
      <c r="B409" s="13" t="s">
        <v>1299</v>
      </c>
      <c r="C409" s="13" t="s">
        <v>1177</v>
      </c>
      <c r="D409" s="13">
        <v>27.529</v>
      </c>
      <c r="E409" s="13">
        <v>0</v>
      </c>
      <c r="F409" s="13">
        <v>0</v>
      </c>
      <c r="G409" s="13">
        <v>27.529</v>
      </c>
      <c r="H409" s="13">
        <v>25.044847000000001</v>
      </c>
      <c r="I409" s="13">
        <v>0</v>
      </c>
      <c r="J409" s="13">
        <v>0.05</v>
      </c>
      <c r="K409" s="13">
        <v>0.34411250000000004</v>
      </c>
      <c r="L409" s="13">
        <v>25.438959500000003</v>
      </c>
      <c r="M409" s="13">
        <v>2.0900404999999971</v>
      </c>
      <c r="N409" s="13">
        <v>0.13143461750000002</v>
      </c>
      <c r="O409" s="13">
        <v>1.958605882499997</v>
      </c>
      <c r="P409" s="13">
        <v>2.4841529999999969</v>
      </c>
      <c r="Q409" s="13">
        <v>10.5</v>
      </c>
      <c r="R409" s="13">
        <v>552</v>
      </c>
      <c r="S409" s="13">
        <v>52</v>
      </c>
      <c r="T409" s="18">
        <v>167295.98000000001</v>
      </c>
      <c r="U409" s="18">
        <v>10.85</v>
      </c>
      <c r="V409" s="18">
        <v>1944.44</v>
      </c>
      <c r="W409" s="13" t="s">
        <v>28</v>
      </c>
      <c r="X409" s="13" t="str">
        <f>IFERROR(((W409*1000000)/Table2[[#This Row],[Number of Service Connections]])/365,"")</f>
        <v/>
      </c>
      <c r="Y409" s="18">
        <v>1426.07</v>
      </c>
      <c r="Z409" s="18">
        <v>3808.39</v>
      </c>
      <c r="AA409" s="13" t="s">
        <v>22</v>
      </c>
      <c r="AB409" s="16">
        <v>9.0237676631915328E-2</v>
      </c>
      <c r="AC409" s="16">
        <v>3.5869273915268576E-2</v>
      </c>
      <c r="AD409" s="18">
        <v>5234.46</v>
      </c>
      <c r="AE409" s="20">
        <f t="shared" si="6"/>
        <v>10.373439051022419</v>
      </c>
      <c r="AF409" s="13">
        <v>0.65234572910462585</v>
      </c>
      <c r="AG409" s="13">
        <f>(Table2[[#This Row],[Real Losses (million gallons/ year)]]*1000000)/Table2[[#This Row],[Number of Service Connections]]/365</f>
        <v>9.7210933219177935</v>
      </c>
      <c r="AH409" s="13">
        <f>(Table2[[#This Row],[Real Losses (million gallons/ year)]]*1000000)/Table2[[#This Row],[Length of Mains (miles)]]/365</f>
        <v>511.05176320939256</v>
      </c>
      <c r="AI409" s="18">
        <v>9.4827173913043481</v>
      </c>
      <c r="AJ409" s="18">
        <v>2.5834601449275363</v>
      </c>
      <c r="AK409" s="18">
        <v>6.8992572463768118</v>
      </c>
      <c r="AL409" s="13">
        <v>51.73333333333332</v>
      </c>
      <c r="AM409" s="13">
        <v>1.958605882499997</v>
      </c>
      <c r="AO409" s="14" t="s">
        <v>23</v>
      </c>
      <c r="AP409" s="14" t="s">
        <v>25</v>
      </c>
      <c r="AQ409" s="14" t="s">
        <v>55</v>
      </c>
    </row>
    <row r="410" spans="1:43" x14ac:dyDescent="0.2">
      <c r="A410" s="13" t="s">
        <v>626</v>
      </c>
      <c r="B410" s="13" t="s">
        <v>627</v>
      </c>
      <c r="C410" s="13" t="s">
        <v>1178</v>
      </c>
      <c r="D410" s="13">
        <v>34.9</v>
      </c>
      <c r="E410" s="13">
        <v>0</v>
      </c>
      <c r="G410" s="13">
        <v>34.469135802469133</v>
      </c>
      <c r="H410" s="13">
        <v>21.7</v>
      </c>
      <c r="J410" s="13">
        <v>10.4</v>
      </c>
      <c r="K410" s="13">
        <v>0.43086419753086419</v>
      </c>
      <c r="L410" s="13">
        <v>32.530864197530867</v>
      </c>
      <c r="M410" s="13">
        <v>1.9382716049382651</v>
      </c>
      <c r="N410" s="13">
        <v>1.8298965237166989</v>
      </c>
      <c r="O410" s="13">
        <v>0.10837508122156625</v>
      </c>
      <c r="P410" s="13">
        <v>12.76913580246913</v>
      </c>
      <c r="Q410" s="13">
        <v>7</v>
      </c>
      <c r="R410" s="13">
        <v>513</v>
      </c>
      <c r="S410" s="13">
        <v>60</v>
      </c>
      <c r="T410" s="18">
        <v>639497</v>
      </c>
      <c r="U410" s="18">
        <v>16.559999999999999</v>
      </c>
      <c r="V410" s="18">
        <v>400</v>
      </c>
      <c r="W410" s="13" t="s">
        <v>28</v>
      </c>
      <c r="X410" s="13" t="str">
        <f>IFERROR(((W410*1000000)/Table2[[#This Row],[Number of Service Connections]])/365,"")</f>
        <v/>
      </c>
      <c r="Y410" s="18">
        <v>30303.09</v>
      </c>
      <c r="Z410" s="18">
        <v>1794.69</v>
      </c>
      <c r="AA410" s="13" t="s">
        <v>32</v>
      </c>
      <c r="AB410" s="16">
        <v>0.37045128939828065</v>
      </c>
      <c r="AC410" s="16">
        <v>0.33066126797919115</v>
      </c>
      <c r="AD410" s="18">
        <v>32097.78</v>
      </c>
      <c r="AE410" s="20">
        <f t="shared" si="6"/>
        <v>10.351526635895564</v>
      </c>
      <c r="AF410" s="13">
        <v>9.7727390515992347</v>
      </c>
      <c r="AG410" s="13">
        <f>(Table2[[#This Row],[Real Losses (million gallons/ year)]]*1000000)/Table2[[#This Row],[Number of Service Connections]]/365</f>
        <v>0.5787875842963297</v>
      </c>
      <c r="AH410" s="13">
        <f>(Table2[[#This Row],[Real Losses (million gallons/ year)]]*1000000)/Table2[[#This Row],[Length of Mains (miles)]]/365</f>
        <v>42.416861534859592</v>
      </c>
      <c r="AI410" s="18">
        <v>62.568771929824564</v>
      </c>
      <c r="AJ410" s="18">
        <v>59.070350877192979</v>
      </c>
      <c r="AK410" s="18">
        <v>3.4984210526315791</v>
      </c>
      <c r="AL410" s="13">
        <v>70.948801742919386</v>
      </c>
      <c r="AM410" s="13">
        <v>0.10837508122156625</v>
      </c>
      <c r="AO410" s="14" t="s">
        <v>23</v>
      </c>
      <c r="AP410" s="14" t="s">
        <v>55</v>
      </c>
      <c r="AQ410" s="14" t="s">
        <v>24</v>
      </c>
    </row>
    <row r="411" spans="1:43" ht="22.5" x14ac:dyDescent="0.2">
      <c r="A411" s="13" t="s">
        <v>1420</v>
      </c>
      <c r="B411" s="13" t="s">
        <v>628</v>
      </c>
      <c r="C411" s="13" t="s">
        <v>1179</v>
      </c>
      <c r="D411" s="13">
        <v>0</v>
      </c>
      <c r="E411" s="13">
        <v>1272.2070000000001</v>
      </c>
      <c r="F411" s="13">
        <v>0</v>
      </c>
      <c r="G411" s="13">
        <v>1267.6434834595457</v>
      </c>
      <c r="H411" s="13">
        <v>1016.058</v>
      </c>
      <c r="I411" s="13">
        <v>0.43730000000000002</v>
      </c>
      <c r="J411" s="13">
        <v>0</v>
      </c>
      <c r="K411" s="13">
        <v>15.845543543244322</v>
      </c>
      <c r="L411" s="13">
        <v>1032.3408435432443</v>
      </c>
      <c r="M411" s="13">
        <v>235.30263991630136</v>
      </c>
      <c r="N411" s="13">
        <v>59.185990550754177</v>
      </c>
      <c r="O411" s="13">
        <v>176.11664936554718</v>
      </c>
      <c r="P411" s="13">
        <v>251.14818345954569</v>
      </c>
      <c r="Q411" s="13">
        <v>124.44</v>
      </c>
      <c r="R411" s="13">
        <v>9416</v>
      </c>
      <c r="S411" s="13">
        <v>46.6</v>
      </c>
      <c r="T411" s="18">
        <v>2207862.4700000002</v>
      </c>
      <c r="U411" s="18">
        <v>3.23</v>
      </c>
      <c r="V411" s="18">
        <v>520</v>
      </c>
      <c r="W411" s="13">
        <v>50.966752421100011</v>
      </c>
      <c r="X411" s="13">
        <f>IFERROR(((W411*1000000)/Table2[[#This Row],[Number of Service Connections]])/365,"")</f>
        <v>14.829538884876809</v>
      </c>
      <c r="Y411" s="18">
        <v>191170.75</v>
      </c>
      <c r="Z411" s="18">
        <v>91580.66</v>
      </c>
      <c r="AA411" s="13" t="s">
        <v>22</v>
      </c>
      <c r="AB411" s="16">
        <v>0.19812209563380806</v>
      </c>
      <c r="AC411" s="16">
        <v>0.13179765213886152</v>
      </c>
      <c r="AD411" s="18">
        <v>282751.41000000003</v>
      </c>
      <c r="AE411" s="20">
        <f t="shared" si="6"/>
        <v>68.464822312444383</v>
      </c>
      <c r="AF411" s="13">
        <v>17.221049147110186</v>
      </c>
      <c r="AG411" s="13">
        <f>(Table2[[#This Row],[Real Losses (million gallons/ year)]]*1000000)/Table2[[#This Row],[Number of Service Connections]]/365</f>
        <v>51.243773165334197</v>
      </c>
      <c r="AH411" s="13">
        <f>(Table2[[#This Row],[Real Losses (million gallons/ year)]]*1000000)/Table2[[#This Row],[Length of Mains (miles)]]/365</f>
        <v>3877.4619746447024</v>
      </c>
      <c r="AI411" s="18">
        <v>30.028824341546304</v>
      </c>
      <c r="AJ411" s="18">
        <v>20.302755947323703</v>
      </c>
      <c r="AK411" s="18">
        <v>9.7260683942225992</v>
      </c>
      <c r="AL411" s="13">
        <v>57.714486671511978</v>
      </c>
      <c r="AM411" s="13">
        <v>176.11664936554718</v>
      </c>
      <c r="AN411" s="13">
        <v>3.4555203343235905</v>
      </c>
      <c r="AO411" s="14" t="s">
        <v>36</v>
      </c>
      <c r="AP411" s="14" t="s">
        <v>37</v>
      </c>
      <c r="AQ411" s="14" t="s">
        <v>31</v>
      </c>
    </row>
    <row r="412" spans="1:43" x14ac:dyDescent="0.2">
      <c r="A412" s="13" t="s">
        <v>629</v>
      </c>
      <c r="B412" s="13" t="s">
        <v>630</v>
      </c>
      <c r="C412" s="13" t="s">
        <v>1180</v>
      </c>
      <c r="D412" s="13">
        <v>40.677999999999997</v>
      </c>
      <c r="E412" s="13">
        <v>0</v>
      </c>
      <c r="F412" s="13">
        <v>0</v>
      </c>
      <c r="G412" s="13">
        <v>40.677999999999997</v>
      </c>
      <c r="H412" s="13">
        <v>31.042000000000002</v>
      </c>
      <c r="I412" s="13">
        <v>7.4999999999999997E-2</v>
      </c>
      <c r="J412" s="13">
        <v>0</v>
      </c>
      <c r="K412" s="13">
        <v>0.66200000000000003</v>
      </c>
      <c r="L412" s="13">
        <v>31.779</v>
      </c>
      <c r="M412" s="13">
        <v>8.8989999999999974</v>
      </c>
      <c r="N412" s="13">
        <v>0.17930000000000001</v>
      </c>
      <c r="O412" s="13">
        <v>8.7196999999999978</v>
      </c>
      <c r="P412" s="13">
        <v>9.5609999999999982</v>
      </c>
      <c r="Q412" s="13">
        <v>16.600000000000001</v>
      </c>
      <c r="R412" s="13">
        <v>627</v>
      </c>
      <c r="S412" s="13">
        <v>75</v>
      </c>
      <c r="T412" s="18">
        <v>287634</v>
      </c>
      <c r="U412" s="18">
        <v>8.94</v>
      </c>
      <c r="V412" s="18">
        <v>388.49</v>
      </c>
      <c r="W412" s="13" t="s">
        <v>28</v>
      </c>
      <c r="X412" s="13" t="str">
        <f>IFERROR(((W412*1000000)/Table2[[#This Row],[Number of Service Connections]])/365,"")</f>
        <v/>
      </c>
      <c r="Y412" s="18">
        <v>1602.94</v>
      </c>
      <c r="Z412" s="18">
        <v>3387.52</v>
      </c>
      <c r="AA412" s="13" t="s">
        <v>22</v>
      </c>
      <c r="AB412" s="16">
        <v>0.23504105413245485</v>
      </c>
      <c r="AC412" s="16">
        <v>1.8244152753151572E-2</v>
      </c>
      <c r="AD412" s="18">
        <v>4990.46</v>
      </c>
      <c r="AE412" s="20">
        <f t="shared" si="6"/>
        <v>38.884883441480412</v>
      </c>
      <c r="AF412" s="13">
        <v>0.7834655130978132</v>
      </c>
      <c r="AG412" s="13">
        <f>(Table2[[#This Row],[Real Losses (million gallons/ year)]]*1000000)/Table2[[#This Row],[Number of Service Connections]]/365</f>
        <v>38.101417928382595</v>
      </c>
      <c r="AH412" s="13">
        <f>(Table2[[#This Row],[Real Losses (million gallons/ year)]]*1000000)/Table2[[#This Row],[Length of Mains (miles)]]/365</f>
        <v>1439.1318699455351</v>
      </c>
      <c r="AI412" s="18">
        <v>7.9592663476874002</v>
      </c>
      <c r="AJ412" s="18">
        <v>2.5565231259968102</v>
      </c>
      <c r="AK412" s="18">
        <v>5.4027432216905904</v>
      </c>
      <c r="AL412" s="13">
        <v>54.205882352941174</v>
      </c>
      <c r="AM412" s="13">
        <v>8.7196999999999978</v>
      </c>
      <c r="AO412" s="14" t="s">
        <v>23</v>
      </c>
      <c r="AP412" s="14" t="s">
        <v>31</v>
      </c>
      <c r="AQ412" s="14" t="s">
        <v>24</v>
      </c>
    </row>
    <row r="413" spans="1:43" x14ac:dyDescent="0.2">
      <c r="A413" s="13" t="s">
        <v>631</v>
      </c>
      <c r="B413" s="13" t="s">
        <v>1301</v>
      </c>
      <c r="C413" s="13" t="s">
        <v>1181</v>
      </c>
      <c r="D413" s="13">
        <v>24.35</v>
      </c>
      <c r="E413" s="13">
        <v>0</v>
      </c>
      <c r="F413" s="13">
        <v>0</v>
      </c>
      <c r="G413" s="13">
        <v>24.35</v>
      </c>
      <c r="H413" s="13">
        <v>13.909000000000001</v>
      </c>
      <c r="I413" s="13">
        <v>3.5999999999999997E-2</v>
      </c>
      <c r="J413" s="13">
        <v>7.0999999999999994E-2</v>
      </c>
      <c r="K413" s="13">
        <v>0.68899999999999995</v>
      </c>
      <c r="L413" s="13">
        <v>14.705</v>
      </c>
      <c r="M413" s="13">
        <v>9.6450000000000014</v>
      </c>
      <c r="N413" s="13">
        <v>0.83143697368421055</v>
      </c>
      <c r="O413" s="13">
        <v>8.8135630263157907</v>
      </c>
      <c r="P413" s="13">
        <v>10.405000000000001</v>
      </c>
      <c r="Q413" s="13">
        <v>5.7</v>
      </c>
      <c r="R413" s="13">
        <v>270</v>
      </c>
      <c r="S413" s="13">
        <v>48</v>
      </c>
      <c r="T413" s="18">
        <v>89539</v>
      </c>
      <c r="U413" s="18">
        <v>18.52</v>
      </c>
      <c r="V413" s="18">
        <v>327.49</v>
      </c>
      <c r="W413" s="13" t="s">
        <v>28</v>
      </c>
      <c r="X413" s="13" t="str">
        <f>IFERROR(((W413*1000000)/Table2[[#This Row],[Number of Service Connections]])/365,"")</f>
        <v/>
      </c>
      <c r="Y413" s="18">
        <v>15398.21</v>
      </c>
      <c r="Z413" s="18">
        <v>2886.35</v>
      </c>
      <c r="AA413" s="13" t="s">
        <v>22</v>
      </c>
      <c r="AB413" s="16">
        <v>0.42731006160164275</v>
      </c>
      <c r="AC413" s="16">
        <v>0.20698755746791608</v>
      </c>
      <c r="AD413" s="18">
        <v>18284.559999999998</v>
      </c>
      <c r="AE413" s="20">
        <f t="shared" si="6"/>
        <v>97.869101978691035</v>
      </c>
      <c r="AF413" s="13">
        <v>8.4367019146038604</v>
      </c>
      <c r="AG413" s="13">
        <f>(Table2[[#This Row],[Real Losses (million gallons/ year)]]*1000000)/Table2[[#This Row],[Number of Service Connections]]/365</f>
        <v>89.432400064087176</v>
      </c>
      <c r="AH413" s="13">
        <f>(Table2[[#This Row],[Real Losses (million gallons/ year)]]*1000000)/Table2[[#This Row],[Length of Mains (miles)]]/365</f>
        <v>4236.2715819830773</v>
      </c>
      <c r="AI413" s="18">
        <v>67.720592592592595</v>
      </c>
      <c r="AJ413" s="18">
        <v>57.030407407407409</v>
      </c>
      <c r="AK413" s="18">
        <v>10.690185185185186</v>
      </c>
      <c r="AL413" s="13">
        <v>26.350877192982455</v>
      </c>
      <c r="AM413" s="13">
        <v>8.8135630263157907</v>
      </c>
      <c r="AO413" s="14" t="s">
        <v>23</v>
      </c>
      <c r="AP413" s="14" t="s">
        <v>25</v>
      </c>
      <c r="AQ413" s="14" t="s">
        <v>31</v>
      </c>
    </row>
    <row r="414" spans="1:43" x14ac:dyDescent="0.2">
      <c r="A414" s="13" t="s">
        <v>632</v>
      </c>
      <c r="B414" s="13" t="s">
        <v>633</v>
      </c>
      <c r="C414" s="13" t="s">
        <v>1182</v>
      </c>
      <c r="D414" s="13">
        <v>61.07</v>
      </c>
      <c r="E414" s="13">
        <v>0</v>
      </c>
      <c r="F414" s="13">
        <v>0</v>
      </c>
      <c r="G414" s="13">
        <v>49.25</v>
      </c>
      <c r="H414" s="13">
        <v>46.956000000000003</v>
      </c>
      <c r="I414" s="13">
        <v>0</v>
      </c>
      <c r="J414" s="13">
        <v>0</v>
      </c>
      <c r="K414" s="13">
        <v>0.61562500000000009</v>
      </c>
      <c r="L414" s="13">
        <v>47.571625000000004</v>
      </c>
      <c r="M414" s="13">
        <v>1.6783749999999955</v>
      </c>
      <c r="N414" s="13">
        <v>0.24051500000000001</v>
      </c>
      <c r="O414" s="13">
        <v>1.4378599999999955</v>
      </c>
      <c r="P414" s="13">
        <v>2.2939999999999956</v>
      </c>
      <c r="Q414" s="13">
        <v>11</v>
      </c>
      <c r="R414" s="13">
        <v>720</v>
      </c>
      <c r="S414" s="13">
        <v>55</v>
      </c>
      <c r="T414" s="18">
        <v>535815</v>
      </c>
      <c r="U414" s="18">
        <v>7.5</v>
      </c>
      <c r="V414" s="18">
        <v>383.88</v>
      </c>
      <c r="W414" s="13" t="s">
        <v>28</v>
      </c>
      <c r="X414" s="13" t="str">
        <f>IFERROR(((W414*1000000)/Table2[[#This Row],[Number of Service Connections]])/365,"")</f>
        <v/>
      </c>
      <c r="Y414" s="18">
        <v>1803.86</v>
      </c>
      <c r="Z414" s="18">
        <v>551.97</v>
      </c>
      <c r="AA414" s="13" t="s">
        <v>22</v>
      </c>
      <c r="AB414" s="16">
        <v>4.6578680203045598E-2</v>
      </c>
      <c r="AC414" s="16">
        <v>4.8377785649897798E-3</v>
      </c>
      <c r="AD414" s="18">
        <v>2355.83</v>
      </c>
      <c r="AE414" s="20">
        <f t="shared" si="6"/>
        <v>6.38651065449009</v>
      </c>
      <c r="AF414" s="13">
        <v>0.91520167427701671</v>
      </c>
      <c r="AG414" s="13">
        <f>(Table2[[#This Row],[Real Losses (million gallons/ year)]]*1000000)/Table2[[#This Row],[Number of Service Connections]]/365</f>
        <v>5.471308980213073</v>
      </c>
      <c r="AH414" s="13">
        <f>(Table2[[#This Row],[Real Losses (million gallons/ year)]]*1000000)/Table2[[#This Row],[Length of Mains (miles)]]/365</f>
        <v>358.1220423412193</v>
      </c>
      <c r="AI414" s="18">
        <v>3.271986111111111</v>
      </c>
      <c r="AJ414" s="18">
        <v>2.5053611111111111</v>
      </c>
      <c r="AK414" s="18">
        <v>0.766625</v>
      </c>
      <c r="AL414" s="13">
        <v>51.633333333333326</v>
      </c>
      <c r="AM414" s="13">
        <v>1.4378599999999955</v>
      </c>
      <c r="AO414" s="14" t="s">
        <v>23</v>
      </c>
      <c r="AP414" s="14" t="s">
        <v>24</v>
      </c>
      <c r="AQ414" s="14" t="s">
        <v>634</v>
      </c>
    </row>
    <row r="415" spans="1:43" ht="22.5" x14ac:dyDescent="0.2">
      <c r="A415" s="13" t="s">
        <v>635</v>
      </c>
      <c r="B415" s="13" t="s">
        <v>636</v>
      </c>
      <c r="C415" s="13" t="s">
        <v>758</v>
      </c>
      <c r="D415" s="13">
        <v>90.343999999999994</v>
      </c>
      <c r="E415" s="13">
        <v>0</v>
      </c>
      <c r="F415" s="13">
        <v>27.803000000000001</v>
      </c>
      <c r="G415" s="13">
        <v>62.540999999999997</v>
      </c>
      <c r="H415" s="13">
        <v>60.753</v>
      </c>
      <c r="I415" s="13">
        <v>0</v>
      </c>
      <c r="J415" s="13">
        <v>0</v>
      </c>
      <c r="K415" s="13">
        <v>0.78176250000000003</v>
      </c>
      <c r="L415" s="13">
        <v>61.534762499999999</v>
      </c>
      <c r="M415" s="13">
        <v>1.0062374999999975</v>
      </c>
      <c r="N415" s="13">
        <v>0.30823500000000004</v>
      </c>
      <c r="O415" s="13">
        <v>0.69800249999999742</v>
      </c>
      <c r="P415" s="13">
        <v>1.7879999999999976</v>
      </c>
      <c r="Q415" s="13">
        <v>23.5</v>
      </c>
      <c r="R415" s="13">
        <v>842</v>
      </c>
      <c r="S415" s="13">
        <v>70.5</v>
      </c>
      <c r="T415" s="18">
        <v>96559.28</v>
      </c>
      <c r="U415" s="18">
        <v>4.9400000000000004</v>
      </c>
      <c r="V415" s="18">
        <v>436.47</v>
      </c>
      <c r="W415" s="13" t="s">
        <v>28</v>
      </c>
      <c r="X415" s="13" t="str">
        <f>IFERROR(((W415*1000000)/Table2[[#This Row],[Number of Service Connections]])/365,"")</f>
        <v/>
      </c>
      <c r="Y415" s="18">
        <v>1522.68</v>
      </c>
      <c r="Z415" s="18">
        <v>304.66000000000003</v>
      </c>
      <c r="AA415" s="13" t="s">
        <v>22</v>
      </c>
      <c r="AB415" s="16">
        <v>2.8589245454981493E-2</v>
      </c>
      <c r="AC415" s="16">
        <v>2.2458265322090217E-2</v>
      </c>
      <c r="AD415" s="18">
        <v>1827.3400000000001</v>
      </c>
      <c r="AE415" s="20">
        <f t="shared" si="6"/>
        <v>3.2741271597305746</v>
      </c>
      <c r="AF415" s="13">
        <v>1.0029447174047443</v>
      </c>
      <c r="AG415" s="13">
        <f>(Table2[[#This Row],[Real Losses (million gallons/ year)]]*1000000)/Table2[[#This Row],[Number of Service Connections]]/365</f>
        <v>2.2711824423258302</v>
      </c>
      <c r="AH415" s="13">
        <f>(Table2[[#This Row],[Real Losses (million gallons/ year)]]*1000000)/Table2[[#This Row],[Length of Mains (miles)]]/365</f>
        <v>81.375983678227627</v>
      </c>
      <c r="AI415" s="18">
        <v>2.1702375296912115</v>
      </c>
      <c r="AJ415" s="18">
        <v>1.8084085510688837</v>
      </c>
      <c r="AK415" s="18">
        <v>0.36182897862232777</v>
      </c>
      <c r="AL415" s="13">
        <v>56.05838950159076</v>
      </c>
      <c r="AM415" s="13">
        <v>0.69800249999999742</v>
      </c>
      <c r="AO415" s="14" t="s">
        <v>23</v>
      </c>
      <c r="AP415" s="14" t="s">
        <v>40</v>
      </c>
      <c r="AQ415" s="14" t="s">
        <v>66</v>
      </c>
    </row>
    <row r="416" spans="1:43" ht="22.5" x14ac:dyDescent="0.2">
      <c r="A416" s="13" t="s">
        <v>637</v>
      </c>
      <c r="B416" s="13" t="s">
        <v>638</v>
      </c>
      <c r="C416" s="13" t="s">
        <v>1183</v>
      </c>
      <c r="D416" s="13">
        <v>15.551</v>
      </c>
      <c r="E416" s="13">
        <v>0</v>
      </c>
      <c r="F416" s="13">
        <v>0</v>
      </c>
      <c r="G416" s="13">
        <v>15.359012345679012</v>
      </c>
      <c r="H416" s="13">
        <v>6.9429999999999996</v>
      </c>
      <c r="I416" s="13">
        <v>0</v>
      </c>
      <c r="J416" s="13">
        <v>7.2</v>
      </c>
      <c r="K416" s="13">
        <v>0.19198765432098766</v>
      </c>
      <c r="L416" s="13">
        <v>14.334987654320988</v>
      </c>
      <c r="M416" s="13">
        <v>1.024024691358024</v>
      </c>
      <c r="N416" s="13">
        <v>0.34438768392542196</v>
      </c>
      <c r="O416" s="13">
        <v>0.67963700743260202</v>
      </c>
      <c r="P416" s="13">
        <v>8.4160123456790128</v>
      </c>
      <c r="Q416" s="13">
        <v>4.2</v>
      </c>
      <c r="R416" s="13">
        <v>260</v>
      </c>
      <c r="S416" s="13">
        <v>60</v>
      </c>
      <c r="T416" s="18">
        <v>130543</v>
      </c>
      <c r="U416" s="18">
        <v>13.39</v>
      </c>
      <c r="V416" s="18">
        <v>389.95</v>
      </c>
      <c r="W416" s="13" t="s">
        <v>28</v>
      </c>
      <c r="X416" s="13" t="str">
        <f>IFERROR(((W416*1000000)/Table2[[#This Row],[Number of Service Connections]])/365,"")</f>
        <v/>
      </c>
      <c r="Y416" s="18">
        <v>4611.3500000000004</v>
      </c>
      <c r="Z416" s="18">
        <v>265.02</v>
      </c>
      <c r="AA416" s="13" t="s">
        <v>22</v>
      </c>
      <c r="AB416" s="16">
        <v>0.54795270400617324</v>
      </c>
      <c r="AC416" s="16">
        <v>5.9435443682251919E-2</v>
      </c>
      <c r="AD416" s="18">
        <v>4876.3700000000008</v>
      </c>
      <c r="AE416" s="20">
        <f t="shared" si="6"/>
        <v>10.79056576773471</v>
      </c>
      <c r="AF416" s="13">
        <v>3.6289534660213065</v>
      </c>
      <c r="AG416" s="13">
        <f>(Table2[[#This Row],[Real Losses (million gallons/ year)]]*1000000)/Table2[[#This Row],[Number of Service Connections]]/365</f>
        <v>7.1616123017134035</v>
      </c>
      <c r="AH416" s="13">
        <f>(Table2[[#This Row],[Real Losses (million gallons/ year)]]*1000000)/Table2[[#This Row],[Length of Mains (miles)]]/365</f>
        <v>443.33790439178205</v>
      </c>
      <c r="AI416" s="18">
        <v>18.75526923076923</v>
      </c>
      <c r="AJ416" s="18">
        <v>17.735961538461538</v>
      </c>
      <c r="AK416" s="18">
        <v>1.0193076923076922</v>
      </c>
      <c r="AL416" s="13">
        <v>47.929557007988372</v>
      </c>
      <c r="AM416" s="13">
        <v>0.67963700743260202</v>
      </c>
      <c r="AO416" s="14" t="s">
        <v>23</v>
      </c>
      <c r="AP416" s="14" t="s">
        <v>40</v>
      </c>
      <c r="AQ416" s="14" t="s">
        <v>25</v>
      </c>
    </row>
    <row r="417" spans="1:43" x14ac:dyDescent="0.2">
      <c r="A417" s="13" t="s">
        <v>639</v>
      </c>
      <c r="B417" s="13" t="s">
        <v>640</v>
      </c>
      <c r="C417" s="13" t="s">
        <v>1184</v>
      </c>
      <c r="D417" s="13">
        <v>0</v>
      </c>
      <c r="E417" s="13">
        <v>104.449</v>
      </c>
      <c r="F417" s="13">
        <v>0</v>
      </c>
      <c r="G417" s="13">
        <v>104.449</v>
      </c>
      <c r="H417" s="13">
        <v>54.213999999999999</v>
      </c>
      <c r="I417" s="13">
        <v>0</v>
      </c>
      <c r="J417" s="13">
        <v>0</v>
      </c>
      <c r="K417" s="13">
        <v>1.3056125000000001</v>
      </c>
      <c r="L417" s="13">
        <v>55.519612500000001</v>
      </c>
      <c r="M417" s="13">
        <v>48.929387499999997</v>
      </c>
      <c r="N417" s="13">
        <v>1.7867600641025625</v>
      </c>
      <c r="O417" s="13">
        <v>47.142627435897438</v>
      </c>
      <c r="P417" s="13">
        <v>50.234999999999999</v>
      </c>
      <c r="Q417" s="13">
        <v>23.2</v>
      </c>
      <c r="R417" s="13">
        <v>1223</v>
      </c>
      <c r="S417" s="13">
        <v>64</v>
      </c>
      <c r="T417" s="18">
        <v>869018</v>
      </c>
      <c r="U417" s="18">
        <v>12.95</v>
      </c>
      <c r="V417" s="18">
        <v>3023.11</v>
      </c>
      <c r="W417" s="13" t="s">
        <v>28</v>
      </c>
      <c r="X417" s="13" t="str">
        <f>IFERROR(((W417*1000000)/Table2[[#This Row],[Number of Service Connections]])/365,"")</f>
        <v/>
      </c>
      <c r="Y417" s="18">
        <v>23138.54</v>
      </c>
      <c r="Z417" s="18">
        <v>142517.35</v>
      </c>
      <c r="AA417" s="13" t="s">
        <v>22</v>
      </c>
      <c r="AB417" s="16">
        <v>0.48095242654309761</v>
      </c>
      <c r="AC417" s="16">
        <v>0.19516615474332993</v>
      </c>
      <c r="AD417" s="18">
        <v>165655.89000000001</v>
      </c>
      <c r="AE417" s="20">
        <f t="shared" si="6"/>
        <v>109.61007067731495</v>
      </c>
      <c r="AF417" s="13">
        <v>4.0026435423841278</v>
      </c>
      <c r="AG417" s="13">
        <f>(Table2[[#This Row],[Real Losses (million gallons/ year)]]*1000000)/Table2[[#This Row],[Number of Service Connections]]/365</f>
        <v>105.60742713493082</v>
      </c>
      <c r="AH417" s="13">
        <f>(Table2[[#This Row],[Real Losses (million gallons/ year)]]*1000000)/Table2[[#This Row],[Length of Mains (miles)]]/365</f>
        <v>5567.1501459491546</v>
      </c>
      <c r="AI417" s="18">
        <v>135.4504415372036</v>
      </c>
      <c r="AJ417" s="18">
        <v>18.919493049877349</v>
      </c>
      <c r="AK417" s="18">
        <v>116.53094848732624</v>
      </c>
      <c r="AL417" s="13">
        <v>45.455555555555549</v>
      </c>
      <c r="AM417" s="13">
        <v>47.142627435897438</v>
      </c>
      <c r="AO417" s="14" t="s">
        <v>36</v>
      </c>
      <c r="AP417" s="14" t="s">
        <v>25</v>
      </c>
      <c r="AQ417" s="14" t="s">
        <v>24</v>
      </c>
    </row>
    <row r="418" spans="1:43" x14ac:dyDescent="0.2">
      <c r="A418" s="13" t="s">
        <v>641</v>
      </c>
      <c r="B418" s="13" t="s">
        <v>642</v>
      </c>
      <c r="C418" s="13" t="s">
        <v>1185</v>
      </c>
      <c r="D418" s="13">
        <v>89.334999999999994</v>
      </c>
      <c r="G418" s="13">
        <v>89.383274</v>
      </c>
      <c r="H418" s="13">
        <v>74.735926000000006</v>
      </c>
      <c r="I418" s="13">
        <v>5.9499999999999997E-2</v>
      </c>
      <c r="J418" s="13">
        <v>0.30108000000000001</v>
      </c>
      <c r="K418" s="13">
        <v>2.7474080000000001</v>
      </c>
      <c r="L418" s="13">
        <v>77.843914000000012</v>
      </c>
      <c r="M418" s="13">
        <v>11.539359999999988</v>
      </c>
      <c r="N418" s="13">
        <v>4.359614105263165</v>
      </c>
      <c r="O418" s="13">
        <v>7.1797458947368229</v>
      </c>
      <c r="P418" s="13">
        <v>14.587847999999989</v>
      </c>
      <c r="Q418" s="13">
        <v>24.11</v>
      </c>
      <c r="R418" s="13">
        <v>1437</v>
      </c>
      <c r="S418" s="13">
        <v>55</v>
      </c>
      <c r="T418" s="18">
        <v>748179.99</v>
      </c>
      <c r="U418" s="18">
        <v>7.74</v>
      </c>
      <c r="V418" s="18">
        <v>421.34</v>
      </c>
      <c r="W418" s="13" t="s">
        <v>28</v>
      </c>
      <c r="X418" s="13" t="str">
        <f>IFERROR(((W418*1000000)/Table2[[#This Row],[Number of Service Connections]])/365,"")</f>
        <v/>
      </c>
      <c r="Y418" s="18">
        <v>33743.410000000003</v>
      </c>
      <c r="Z418" s="18">
        <v>3025.11</v>
      </c>
      <c r="AA418" s="13" t="s">
        <v>22</v>
      </c>
      <c r="AB418" s="16">
        <v>0.16320556796789507</v>
      </c>
      <c r="AC418" s="16">
        <v>5.0860725697763336E-2</v>
      </c>
      <c r="AD418" s="18">
        <v>36768.520000000004</v>
      </c>
      <c r="AE418" s="20">
        <f t="shared" si="6"/>
        <v>22.00047663987948</v>
      </c>
      <c r="AF418" s="13">
        <v>8.3118637672913795</v>
      </c>
      <c r="AG418" s="13">
        <f>(Table2[[#This Row],[Real Losses (million gallons/ year)]]*1000000)/Table2[[#This Row],[Number of Service Connections]]/365</f>
        <v>13.688612872588102</v>
      </c>
      <c r="AH418" s="13">
        <f>(Table2[[#This Row],[Real Losses (million gallons/ year)]]*1000000)/Table2[[#This Row],[Length of Mains (miles)]]/365</f>
        <v>815.86630849892595</v>
      </c>
      <c r="AI418" s="18">
        <v>25.587000695894226</v>
      </c>
      <c r="AJ418" s="18">
        <v>23.481844119693807</v>
      </c>
      <c r="AK418" s="18">
        <v>2.1051565762004176</v>
      </c>
      <c r="AL418" s="13">
        <v>45.280701754385973</v>
      </c>
      <c r="AM418" s="13">
        <v>7.1797458947368229</v>
      </c>
      <c r="AO418" s="14" t="s">
        <v>23</v>
      </c>
      <c r="AP418" s="14" t="s">
        <v>25</v>
      </c>
      <c r="AQ418" s="14" t="s">
        <v>55</v>
      </c>
    </row>
    <row r="419" spans="1:43" x14ac:dyDescent="0.2">
      <c r="A419" s="13" t="s">
        <v>643</v>
      </c>
      <c r="B419" s="13" t="s">
        <v>644</v>
      </c>
      <c r="C419" s="13" t="s">
        <v>1186</v>
      </c>
      <c r="E419" s="13">
        <v>95.531999999999996</v>
      </c>
      <c r="G419" s="13">
        <v>95.531999999999996</v>
      </c>
      <c r="H419" s="13">
        <v>74.242999999999995</v>
      </c>
      <c r="K419" s="13">
        <v>1.19415</v>
      </c>
      <c r="L419" s="13">
        <v>75.437149999999988</v>
      </c>
      <c r="M419" s="13">
        <v>20.094850000000008</v>
      </c>
      <c r="N419" s="13">
        <v>1.9396007653061285</v>
      </c>
      <c r="O419" s="13">
        <v>18.15524923469388</v>
      </c>
      <c r="P419" s="13">
        <v>21.289000000000009</v>
      </c>
      <c r="Q419" s="13">
        <v>91</v>
      </c>
      <c r="R419" s="13">
        <v>1777</v>
      </c>
      <c r="S419" s="13">
        <v>60</v>
      </c>
      <c r="T419" s="18">
        <v>1264060</v>
      </c>
      <c r="U419" s="18">
        <v>8</v>
      </c>
      <c r="V419" s="18">
        <v>4169.8100000000004</v>
      </c>
      <c r="W419" s="13">
        <v>16.619033999999999</v>
      </c>
      <c r="X419" s="13">
        <f>IFERROR(((W419*1000000)/Table2[[#This Row],[Number of Service Connections]])/365,"")</f>
        <v>25.622734946539111</v>
      </c>
      <c r="Y419" s="18">
        <v>15516.81</v>
      </c>
      <c r="Z419" s="18">
        <v>145241.99</v>
      </c>
      <c r="AA419" s="13" t="s">
        <v>32</v>
      </c>
      <c r="AB419" s="16">
        <v>0.22284679479127423</v>
      </c>
      <c r="AC419" s="16">
        <v>0.13473411072259234</v>
      </c>
      <c r="AD419" s="18">
        <v>160758.79999999999</v>
      </c>
      <c r="AE419" s="20">
        <f t="shared" si="6"/>
        <v>30.981645223209824</v>
      </c>
      <c r="AF419" s="13">
        <v>2.9904190767973242</v>
      </c>
      <c r="AG419" s="13">
        <f>(Table2[[#This Row],[Real Losses (million gallons/ year)]]*1000000)/Table2[[#This Row],[Number of Service Connections]]/365</f>
        <v>27.991226146412501</v>
      </c>
      <c r="AH419" s="13">
        <f>(Table2[[#This Row],[Real Losses (million gallons/ year)]]*1000000)/Table2[[#This Row],[Length of Mains (miles)]]/365</f>
        <v>546.59789958434089</v>
      </c>
      <c r="AI419" s="18">
        <v>90.466404051772656</v>
      </c>
      <c r="AJ419" s="18">
        <v>8.7320258863252675</v>
      </c>
      <c r="AK419" s="18">
        <v>81.734378165447382</v>
      </c>
      <c r="AL419" s="13">
        <v>44.444444444444443</v>
      </c>
      <c r="AM419" s="13">
        <v>18.15524923469388</v>
      </c>
      <c r="AN419" s="13">
        <v>1.0924370956033835</v>
      </c>
      <c r="AO419" s="14" t="s">
        <v>36</v>
      </c>
      <c r="AP419" s="14" t="s">
        <v>25</v>
      </c>
      <c r="AQ419" s="14" t="s">
        <v>24</v>
      </c>
    </row>
    <row r="420" spans="1:43" x14ac:dyDescent="0.2">
      <c r="A420" s="13" t="s">
        <v>645</v>
      </c>
      <c r="B420" s="13" t="s">
        <v>646</v>
      </c>
      <c r="C420" s="13" t="s">
        <v>1187</v>
      </c>
      <c r="D420" s="13">
        <v>351.911</v>
      </c>
      <c r="E420" s="13">
        <v>0</v>
      </c>
      <c r="F420" s="13">
        <v>3.952</v>
      </c>
      <c r="G420" s="13">
        <v>347.959</v>
      </c>
      <c r="H420" s="13">
        <v>214.67400000000001</v>
      </c>
      <c r="I420" s="13">
        <v>0</v>
      </c>
      <c r="J420" s="13">
        <v>0</v>
      </c>
      <c r="K420" s="13">
        <v>4.3494875000000004</v>
      </c>
      <c r="L420" s="13">
        <v>219.02348750000002</v>
      </c>
      <c r="M420" s="13">
        <v>128.93551249999999</v>
      </c>
      <c r="N420" s="13">
        <v>12.70552907894738</v>
      </c>
      <c r="O420" s="13">
        <v>116.22998342105261</v>
      </c>
      <c r="P420" s="13">
        <v>133.285</v>
      </c>
      <c r="Q420" s="13">
        <v>295</v>
      </c>
      <c r="R420" s="13">
        <v>4179</v>
      </c>
      <c r="S420" s="13">
        <v>80</v>
      </c>
      <c r="T420" s="18">
        <v>1428228.87</v>
      </c>
      <c r="U420" s="18">
        <v>10.49</v>
      </c>
      <c r="V420" s="18">
        <v>1920.77</v>
      </c>
      <c r="W420" s="13">
        <v>64.905760000000001</v>
      </c>
      <c r="X420" s="13">
        <f>IFERROR(((W420*1000000)/Table2[[#This Row],[Number of Service Connections]])/365,"")</f>
        <v>42.551806652309168</v>
      </c>
      <c r="Y420" s="18">
        <v>133281</v>
      </c>
      <c r="Z420" s="18">
        <v>223251.07</v>
      </c>
      <c r="AA420" s="13" t="s">
        <v>22</v>
      </c>
      <c r="AB420" s="16">
        <v>0.38304800278193696</v>
      </c>
      <c r="AC420" s="16">
        <v>0.25548176350698487</v>
      </c>
      <c r="AD420" s="18">
        <v>356532.07</v>
      </c>
      <c r="AE420" s="20">
        <f t="shared" si="6"/>
        <v>84.52930831587814</v>
      </c>
      <c r="AF420" s="13">
        <v>8.3296646828056655</v>
      </c>
      <c r="AG420" s="13">
        <f>(Table2[[#This Row],[Real Losses (million gallons/ year)]]*1000000)/Table2[[#This Row],[Number of Service Connections]]/365</f>
        <v>76.199643633072469</v>
      </c>
      <c r="AH420" s="13">
        <f>(Table2[[#This Row],[Real Losses (million gallons/ year)]]*1000000)/Table2[[#This Row],[Length of Mains (miles)]]/365</f>
        <v>1079.4519008224063</v>
      </c>
      <c r="AI420" s="18">
        <v>85.31516391481216</v>
      </c>
      <c r="AJ420" s="18">
        <v>31.893036611629576</v>
      </c>
      <c r="AK420" s="18">
        <v>53.422127303182577</v>
      </c>
      <c r="AL420" s="13">
        <v>43.722222222222221</v>
      </c>
      <c r="AM420" s="13">
        <v>116.22998342105261</v>
      </c>
      <c r="AN420" s="13">
        <v>1.790749902952413</v>
      </c>
      <c r="AO420" s="14" t="s">
        <v>23</v>
      </c>
      <c r="AP420" s="14" t="s">
        <v>25</v>
      </c>
      <c r="AQ420" s="14" t="s">
        <v>24</v>
      </c>
    </row>
    <row r="421" spans="1:43" x14ac:dyDescent="0.2">
      <c r="A421" s="13" t="s">
        <v>765</v>
      </c>
      <c r="B421" s="13" t="s">
        <v>1308</v>
      </c>
      <c r="C421" s="13" t="s">
        <v>1188</v>
      </c>
      <c r="D421" s="13">
        <v>14.069000000000001</v>
      </c>
      <c r="E421" s="13">
        <v>0</v>
      </c>
      <c r="F421" s="13">
        <v>0</v>
      </c>
      <c r="G421" s="13">
        <v>14.069000000000001</v>
      </c>
      <c r="H421" s="13">
        <v>10.553000000000001</v>
      </c>
      <c r="I421" s="13">
        <v>0</v>
      </c>
      <c r="J421" s="13">
        <v>2.9350000000000001</v>
      </c>
      <c r="K421" s="13">
        <v>0.17586250000000003</v>
      </c>
      <c r="L421" s="13">
        <v>13.6638625</v>
      </c>
      <c r="M421" s="13">
        <v>0.40513750000000037</v>
      </c>
      <c r="N421" s="13">
        <v>0.33682030612244929</v>
      </c>
      <c r="O421" s="13">
        <v>6.8317193877551086E-2</v>
      </c>
      <c r="P421" s="13">
        <v>3.5160000000000005</v>
      </c>
      <c r="Q421" s="13">
        <v>7.1</v>
      </c>
      <c r="R421" s="13">
        <v>419</v>
      </c>
      <c r="S421" s="13">
        <v>45.2</v>
      </c>
      <c r="T421" s="18">
        <v>119059</v>
      </c>
      <c r="U421" s="18">
        <v>11.55</v>
      </c>
      <c r="V421" s="18">
        <v>627.38</v>
      </c>
      <c r="W421" s="13" t="s">
        <v>28</v>
      </c>
      <c r="X421" s="13" t="str">
        <f>IFERROR(((W421*1000000)/Table2[[#This Row],[Number of Service Connections]])/365,"")</f>
        <v/>
      </c>
      <c r="Y421" s="18">
        <v>3890.27</v>
      </c>
      <c r="Z421" s="18">
        <v>42.86</v>
      </c>
      <c r="AA421" s="13" t="s">
        <v>22</v>
      </c>
      <c r="AB421" s="16">
        <v>0.24991115217854856</v>
      </c>
      <c r="AC421" s="16">
        <v>4.9427832352524272E-2</v>
      </c>
      <c r="AD421" s="18">
        <v>3933.13</v>
      </c>
      <c r="AE421" s="20">
        <f t="shared" si="6"/>
        <v>2.6490829437342684</v>
      </c>
      <c r="AF421" s="13">
        <v>2.2023755590443606</v>
      </c>
      <c r="AG421" s="13">
        <f>(Table2[[#This Row],[Real Losses (million gallons/ year)]]*1000000)/Table2[[#This Row],[Number of Service Connections]]/365</f>
        <v>0.44670738468990795</v>
      </c>
      <c r="AH421" s="13">
        <f>(Table2[[#This Row],[Real Losses (million gallons/ year)]]*1000000)/Table2[[#This Row],[Length of Mains (miles)]]/365</f>
        <v>26.362027350010063</v>
      </c>
      <c r="AI421" s="18">
        <v>9.3869451073985672</v>
      </c>
      <c r="AJ421" s="18">
        <v>9.2846539379474944</v>
      </c>
      <c r="AK421" s="18">
        <v>0.10229116945107398</v>
      </c>
      <c r="AL421" s="13">
        <v>49.294117647058826</v>
      </c>
      <c r="AM421" s="13">
        <v>6.8317193877551086E-2</v>
      </c>
      <c r="AO421" s="14" t="s">
        <v>23</v>
      </c>
      <c r="AP421" s="14" t="s">
        <v>25</v>
      </c>
      <c r="AQ421" s="14" t="s">
        <v>24</v>
      </c>
    </row>
    <row r="422" spans="1:43" ht="22.5" x14ac:dyDescent="0.2">
      <c r="A422" s="13" t="s">
        <v>647</v>
      </c>
      <c r="B422" s="13" t="s">
        <v>648</v>
      </c>
      <c r="C422" s="13" t="s">
        <v>1190</v>
      </c>
      <c r="D422" s="13">
        <v>38.65</v>
      </c>
      <c r="E422" s="13">
        <v>0</v>
      </c>
      <c r="F422" s="13">
        <v>0</v>
      </c>
      <c r="G422" s="13">
        <v>38.65</v>
      </c>
      <c r="H422" s="13">
        <v>21.459</v>
      </c>
      <c r="I422" s="13">
        <v>0.30299999999999999</v>
      </c>
      <c r="J422" s="13">
        <v>0</v>
      </c>
      <c r="K422" s="13">
        <v>0.48312500000000003</v>
      </c>
      <c r="L422" s="13">
        <v>22.245125000000002</v>
      </c>
      <c r="M422" s="13">
        <v>16.404874999999997</v>
      </c>
      <c r="N422" s="13">
        <v>1.2796935526315816</v>
      </c>
      <c r="O422" s="13">
        <v>15.125181447368416</v>
      </c>
      <c r="P422" s="13">
        <v>16.887999999999998</v>
      </c>
      <c r="Q422" s="13">
        <v>16.829999999999998</v>
      </c>
      <c r="R422" s="13">
        <v>600</v>
      </c>
      <c r="S422" s="13">
        <v>52</v>
      </c>
      <c r="T422" s="18">
        <v>430417.44</v>
      </c>
      <c r="U422" s="18">
        <v>19.09</v>
      </c>
      <c r="V422" s="18">
        <v>230.76</v>
      </c>
      <c r="W422" s="13" t="s">
        <v>28</v>
      </c>
      <c r="X422" s="13" t="str">
        <f>IFERROR(((W422*1000000)/Table2[[#This Row],[Number of Service Connections]])/365,"")</f>
        <v/>
      </c>
      <c r="Y422" s="18">
        <v>24429.35</v>
      </c>
      <c r="Z422" s="18">
        <v>3490.29</v>
      </c>
      <c r="AA422" s="13" t="s">
        <v>22</v>
      </c>
      <c r="AB422" s="16">
        <v>0.43694695989650706</v>
      </c>
      <c r="AC422" s="16">
        <v>6.5125434312168273E-2</v>
      </c>
      <c r="AD422" s="18">
        <v>27919.64</v>
      </c>
      <c r="AE422" s="20">
        <f t="shared" si="6"/>
        <v>74.908105022831037</v>
      </c>
      <c r="AF422" s="13">
        <v>5.8433495553953501</v>
      </c>
      <c r="AG422" s="13">
        <f>(Table2[[#This Row],[Real Losses (million gallons/ year)]]*1000000)/Table2[[#This Row],[Number of Service Connections]]/365</f>
        <v>69.064755467435688</v>
      </c>
      <c r="AH422" s="13">
        <f>(Table2[[#This Row],[Real Losses (million gallons/ year)]]*1000000)/Table2[[#This Row],[Length of Mains (miles)]]/365</f>
        <v>2462.2016209424492</v>
      </c>
      <c r="AI422" s="18">
        <v>46.532733333333333</v>
      </c>
      <c r="AJ422" s="18">
        <v>40.715583333333335</v>
      </c>
      <c r="AK422" s="18">
        <v>5.8171499999999998</v>
      </c>
      <c r="AL422" s="13">
        <v>61.725490196078425</v>
      </c>
      <c r="AM422" s="13">
        <v>15.125181447368416</v>
      </c>
      <c r="AO422" s="14" t="s">
        <v>23</v>
      </c>
      <c r="AP422" s="14" t="s">
        <v>24</v>
      </c>
      <c r="AQ422" s="14" t="s">
        <v>45</v>
      </c>
    </row>
    <row r="423" spans="1:43" x14ac:dyDescent="0.2">
      <c r="A423" s="13" t="s">
        <v>1421</v>
      </c>
      <c r="B423" s="13" t="s">
        <v>650</v>
      </c>
      <c r="C423" s="13" t="s">
        <v>1192</v>
      </c>
      <c r="D423" s="13">
        <v>11.9</v>
      </c>
      <c r="E423" s="13">
        <v>0</v>
      </c>
      <c r="F423" s="13">
        <v>0</v>
      </c>
      <c r="G423" s="13">
        <v>11.753086419753087</v>
      </c>
      <c r="H423" s="13">
        <v>9.5</v>
      </c>
      <c r="I423" s="13">
        <v>0</v>
      </c>
      <c r="J423" s="13">
        <v>0</v>
      </c>
      <c r="K423" s="13">
        <v>5.0099999999999999E-2</v>
      </c>
      <c r="L423" s="13">
        <v>9.5501000000000005</v>
      </c>
      <c r="M423" s="13">
        <v>2.2029864197530866</v>
      </c>
      <c r="N423" s="13">
        <v>0.29672245963912719</v>
      </c>
      <c r="O423" s="13">
        <v>1.9062639601139595</v>
      </c>
      <c r="P423" s="13">
        <v>2.2530864197530867</v>
      </c>
      <c r="Q423" s="13">
        <v>4</v>
      </c>
      <c r="R423" s="13">
        <v>160</v>
      </c>
      <c r="S423" s="13">
        <v>44</v>
      </c>
      <c r="T423" s="18">
        <v>110538.85</v>
      </c>
      <c r="U423" s="18">
        <v>8.74</v>
      </c>
      <c r="V423" s="18">
        <v>9540.86</v>
      </c>
      <c r="W423" s="13" t="s">
        <v>28</v>
      </c>
      <c r="X423" s="13" t="str">
        <f>IFERROR(((W423*1000000)/Table2[[#This Row],[Number of Service Connections]])/365,"")</f>
        <v/>
      </c>
      <c r="Y423" s="18">
        <v>2593.35</v>
      </c>
      <c r="Z423" s="18">
        <v>16660.75</v>
      </c>
      <c r="AA423" s="13" t="s">
        <v>32</v>
      </c>
      <c r="AB423" s="16">
        <v>0.19170168067226892</v>
      </c>
      <c r="AC423" s="16">
        <v>0.1781452883637018</v>
      </c>
      <c r="AD423" s="18">
        <v>19254.099999999999</v>
      </c>
      <c r="AE423" s="20">
        <f t="shared" si="6"/>
        <v>37.722370201251479</v>
      </c>
      <c r="AF423" s="13">
        <v>5.0808640349165612</v>
      </c>
      <c r="AG423" s="13">
        <f>(Table2[[#This Row],[Real Losses (million gallons/ year)]]*1000000)/Table2[[#This Row],[Number of Service Connections]]/365</f>
        <v>32.641506166334921</v>
      </c>
      <c r="AH423" s="13">
        <f>(Table2[[#This Row],[Real Losses (million gallons/ year)]]*1000000)/Table2[[#This Row],[Length of Mains (miles)]]/365</f>
        <v>1305.6602466533968</v>
      </c>
      <c r="AI423" s="18">
        <v>120.33812500000001</v>
      </c>
      <c r="AJ423" s="18">
        <v>16.208437499999999</v>
      </c>
      <c r="AK423" s="18">
        <v>104.1296875</v>
      </c>
      <c r="AL423" s="13">
        <v>36.9</v>
      </c>
      <c r="AM423" s="13">
        <v>1.9062639601139595</v>
      </c>
      <c r="AO423" s="14" t="s">
        <v>23</v>
      </c>
      <c r="AP423" s="14" t="s">
        <v>24</v>
      </c>
      <c r="AQ423" s="14" t="s">
        <v>25</v>
      </c>
    </row>
    <row r="424" spans="1:43" ht="22.5" x14ac:dyDescent="0.2">
      <c r="A424" s="13" t="s">
        <v>1422</v>
      </c>
      <c r="B424" s="13" t="s">
        <v>652</v>
      </c>
      <c r="C424" s="13" t="s">
        <v>1194</v>
      </c>
      <c r="D424" s="13">
        <v>207.947</v>
      </c>
      <c r="E424" s="13">
        <v>0</v>
      </c>
      <c r="F424" s="13">
        <v>0</v>
      </c>
      <c r="G424" s="13">
        <v>207.947</v>
      </c>
      <c r="H424" s="13">
        <v>188.49700000000001</v>
      </c>
      <c r="I424" s="13">
        <v>0</v>
      </c>
      <c r="J424" s="13">
        <v>0</v>
      </c>
      <c r="K424" s="13">
        <v>2.5993375000000003</v>
      </c>
      <c r="L424" s="13">
        <v>191.0963375</v>
      </c>
      <c r="M424" s="13">
        <v>16.850662499999999</v>
      </c>
      <c r="N424" s="13">
        <v>0.99111000000000016</v>
      </c>
      <c r="O424" s="13">
        <v>15.859552499999998</v>
      </c>
      <c r="P424" s="13">
        <v>19.45</v>
      </c>
      <c r="Q424" s="13">
        <v>104</v>
      </c>
      <c r="R424" s="13">
        <v>2688</v>
      </c>
      <c r="S424" s="13">
        <v>60</v>
      </c>
      <c r="T424" s="18">
        <v>1611610.91</v>
      </c>
      <c r="U424" s="18">
        <v>7</v>
      </c>
      <c r="V424" s="18">
        <v>366</v>
      </c>
      <c r="W424" s="13">
        <v>21.151895999999997</v>
      </c>
      <c r="X424" s="13">
        <f>IFERROR(((W424*1000000)/Table2[[#This Row],[Number of Service Connections]])/365,"")</f>
        <v>21.55892857142857</v>
      </c>
      <c r="Y424" s="18">
        <v>6937.77</v>
      </c>
      <c r="Z424" s="18">
        <v>5804.6</v>
      </c>
      <c r="AA424" s="13" t="s">
        <v>22</v>
      </c>
      <c r="AB424" s="16">
        <v>9.3533448426762589E-2</v>
      </c>
      <c r="AC424" s="16">
        <v>8.4969167526918778E-3</v>
      </c>
      <c r="AD424" s="18">
        <v>12742.37</v>
      </c>
      <c r="AE424" s="20">
        <f t="shared" si="6"/>
        <v>17.17492508561644</v>
      </c>
      <c r="AF424" s="13">
        <v>1.0101822407045011</v>
      </c>
      <c r="AG424" s="13">
        <f>(Table2[[#This Row],[Real Losses (million gallons/ year)]]*1000000)/Table2[[#This Row],[Number of Service Connections]]/365</f>
        <v>16.164742844911938</v>
      </c>
      <c r="AH424" s="13">
        <f>(Table2[[#This Row],[Real Losses (million gallons/ year)]]*1000000)/Table2[[#This Row],[Length of Mains (miles)]]/365</f>
        <v>417.79643045310848</v>
      </c>
      <c r="AI424" s="18">
        <v>4.7404650297619044</v>
      </c>
      <c r="AJ424" s="18">
        <v>2.581015625</v>
      </c>
      <c r="AK424" s="18">
        <v>2.1594494047619048</v>
      </c>
      <c r="AL424" s="13">
        <v>45.088888888888889</v>
      </c>
      <c r="AM424" s="13">
        <v>15.859552499999998</v>
      </c>
      <c r="AN424" s="13">
        <v>0.74979342277401517</v>
      </c>
      <c r="AO424" s="14" t="s">
        <v>23</v>
      </c>
      <c r="AP424" s="14" t="s">
        <v>37</v>
      </c>
      <c r="AQ424" s="14" t="s">
        <v>40</v>
      </c>
    </row>
    <row r="425" spans="1:43" x14ac:dyDescent="0.2">
      <c r="A425" s="13" t="s">
        <v>653</v>
      </c>
      <c r="B425" s="13" t="s">
        <v>654</v>
      </c>
      <c r="C425" s="13" t="s">
        <v>1195</v>
      </c>
      <c r="D425" s="13">
        <v>29.658000000000001</v>
      </c>
      <c r="G425" s="13">
        <v>29.658000000000001</v>
      </c>
      <c r="H425" s="13">
        <v>14.67</v>
      </c>
      <c r="K425" s="13">
        <v>0.37072500000000003</v>
      </c>
      <c r="L425" s="13">
        <v>15.040725</v>
      </c>
      <c r="M425" s="13">
        <v>14.617275000000001</v>
      </c>
      <c r="N425" s="13">
        <v>0.88292526315789532</v>
      </c>
      <c r="O425" s="13">
        <v>13.734349736842105</v>
      </c>
      <c r="P425" s="13">
        <v>14.988000000000001</v>
      </c>
      <c r="Q425" s="13">
        <v>7</v>
      </c>
      <c r="R425" s="13">
        <v>409</v>
      </c>
      <c r="S425" s="13">
        <v>58.5</v>
      </c>
      <c r="T425" s="18">
        <v>117970.88</v>
      </c>
      <c r="U425" s="18">
        <v>9.2200000000000006</v>
      </c>
      <c r="V425" s="18">
        <v>211.02</v>
      </c>
      <c r="W425" s="13" t="s">
        <v>28</v>
      </c>
      <c r="X425" s="13" t="str">
        <f>IFERROR(((W425*1000000)/Table2[[#This Row],[Number of Service Connections]])/365,"")</f>
        <v/>
      </c>
      <c r="Y425" s="18">
        <v>8140.57</v>
      </c>
      <c r="Z425" s="18">
        <v>2898.22</v>
      </c>
      <c r="AA425" s="13" t="s">
        <v>22</v>
      </c>
      <c r="AB425" s="16">
        <v>0.50536111673073036</v>
      </c>
      <c r="AC425" s="16">
        <v>9.4235321439360434E-2</v>
      </c>
      <c r="AD425" s="18">
        <v>11038.789999999999</v>
      </c>
      <c r="AE425" s="20">
        <f t="shared" si="6"/>
        <v>97.915229259470138</v>
      </c>
      <c r="AF425" s="13">
        <v>5.914360204695015</v>
      </c>
      <c r="AG425" s="13">
        <f>(Table2[[#This Row],[Real Losses (million gallons/ year)]]*1000000)/Table2[[#This Row],[Number of Service Connections]]/365</f>
        <v>92.000869054775123</v>
      </c>
      <c r="AH425" s="13">
        <f>(Table2[[#This Row],[Real Losses (million gallons/ year)]]*1000000)/Table2[[#This Row],[Length of Mains (miles)]]/365</f>
        <v>5375.4793490575757</v>
      </c>
      <c r="AI425" s="18">
        <v>26.989706601466992</v>
      </c>
      <c r="AJ425" s="18">
        <v>19.90359413202934</v>
      </c>
      <c r="AK425" s="18">
        <v>7.0861124694376532</v>
      </c>
      <c r="AL425" s="13">
        <v>44.588888888888889</v>
      </c>
      <c r="AM425" s="13">
        <v>13.734349736842105</v>
      </c>
      <c r="AO425" s="14" t="s">
        <v>23</v>
      </c>
      <c r="AP425" s="14" t="s">
        <v>25</v>
      </c>
      <c r="AQ425" s="14" t="s">
        <v>24</v>
      </c>
    </row>
    <row r="426" spans="1:43" x14ac:dyDescent="0.2">
      <c r="A426" s="13" t="s">
        <v>655</v>
      </c>
      <c r="B426" s="13" t="s">
        <v>192</v>
      </c>
      <c r="C426" s="13" t="s">
        <v>1196</v>
      </c>
      <c r="D426" s="13">
        <v>23.4</v>
      </c>
      <c r="E426" s="13">
        <v>0</v>
      </c>
      <c r="F426" s="13">
        <v>0</v>
      </c>
      <c r="G426" s="13">
        <v>23.636363636363637</v>
      </c>
      <c r="H426" s="13">
        <v>21.422688000000001</v>
      </c>
      <c r="I426" s="13">
        <v>0</v>
      </c>
      <c r="J426" s="13">
        <v>0</v>
      </c>
      <c r="K426" s="13">
        <v>0.5</v>
      </c>
      <c r="L426" s="13">
        <v>21.922688000000001</v>
      </c>
      <c r="M426" s="13">
        <v>1.7136756363636358</v>
      </c>
      <c r="N426" s="13">
        <v>0.32903841696969582</v>
      </c>
      <c r="O426" s="13">
        <v>1.38463721939394</v>
      </c>
      <c r="P426" s="13">
        <v>2.2136756363636358</v>
      </c>
      <c r="Q426" s="13">
        <v>13.962</v>
      </c>
      <c r="R426" s="13">
        <v>314</v>
      </c>
      <c r="S426" s="13">
        <v>55</v>
      </c>
      <c r="T426" s="18">
        <v>130768.74</v>
      </c>
      <c r="U426" s="18">
        <v>3.14</v>
      </c>
      <c r="V426" s="18">
        <v>327.04000000000002</v>
      </c>
      <c r="W426" s="13" t="s">
        <v>28</v>
      </c>
      <c r="X426" s="13" t="str">
        <f>IFERROR(((W426*1000000)/Table2[[#This Row],[Number of Service Connections]])/365,"")</f>
        <v/>
      </c>
      <c r="Y426" s="18">
        <v>1033.18</v>
      </c>
      <c r="Z426" s="18">
        <v>452.83</v>
      </c>
      <c r="AA426" s="13" t="s">
        <v>22</v>
      </c>
      <c r="AB426" s="16">
        <v>9.3655507692307668E-2</v>
      </c>
      <c r="AC426" s="16">
        <v>1.2614118523398169E-2</v>
      </c>
      <c r="AD426" s="18">
        <v>1486.01</v>
      </c>
      <c r="AE426" s="20">
        <f t="shared" si="6"/>
        <v>14.952234851789859</v>
      </c>
      <c r="AF426" s="13">
        <v>2.870939856641618</v>
      </c>
      <c r="AG426" s="13">
        <f>(Table2[[#This Row],[Real Losses (million gallons/ year)]]*1000000)/Table2[[#This Row],[Number of Service Connections]]/365</f>
        <v>12.081294995148241</v>
      </c>
      <c r="AH426" s="13">
        <f>(Table2[[#This Row],[Real Losses (million gallons/ year)]]*1000000)/Table2[[#This Row],[Length of Mains (miles)]]/365</f>
        <v>271.70366913597962</v>
      </c>
      <c r="AI426" s="18">
        <v>4.7325159235668792</v>
      </c>
      <c r="AJ426" s="18">
        <v>3.2903821656050956</v>
      </c>
      <c r="AK426" s="18">
        <v>1.4421337579617834</v>
      </c>
      <c r="AL426" s="13">
        <v>33.720902090209016</v>
      </c>
      <c r="AM426" s="13">
        <v>1.38463721939394</v>
      </c>
      <c r="AO426" s="14" t="s">
        <v>23</v>
      </c>
      <c r="AP426" s="14" t="s">
        <v>25</v>
      </c>
      <c r="AQ426" s="14" t="s">
        <v>24</v>
      </c>
    </row>
    <row r="427" spans="1:43" ht="22.5" x14ac:dyDescent="0.2">
      <c r="A427" s="13" t="s">
        <v>656</v>
      </c>
      <c r="B427" s="13" t="s">
        <v>657</v>
      </c>
      <c r="C427" s="13" t="s">
        <v>1197</v>
      </c>
      <c r="D427" s="13">
        <v>22.184000000000001</v>
      </c>
      <c r="E427" s="13">
        <v>0</v>
      </c>
      <c r="F427" s="13">
        <v>0</v>
      </c>
      <c r="G427" s="13">
        <v>22.184000000000001</v>
      </c>
      <c r="H427" s="13">
        <v>17.3</v>
      </c>
      <c r="I427" s="13">
        <v>0</v>
      </c>
      <c r="J427" s="13">
        <v>0</v>
      </c>
      <c r="K427" s="13">
        <v>0.27730000000000005</v>
      </c>
      <c r="L427" s="13">
        <v>17.577300000000001</v>
      </c>
      <c r="M427" s="13">
        <v>4.6067</v>
      </c>
      <c r="N427" s="13">
        <v>1.0092363157894753</v>
      </c>
      <c r="O427" s="13">
        <v>3.597463684210525</v>
      </c>
      <c r="P427" s="13">
        <v>4.8840000000000003</v>
      </c>
      <c r="Q427" s="13">
        <v>10</v>
      </c>
      <c r="R427" s="13">
        <v>454</v>
      </c>
      <c r="S427" s="13">
        <v>50</v>
      </c>
      <c r="T427" s="18">
        <v>403695.1</v>
      </c>
      <c r="U427" s="18">
        <v>12.97</v>
      </c>
      <c r="V427" s="18">
        <v>177.56</v>
      </c>
      <c r="W427" s="13" t="s">
        <v>28</v>
      </c>
      <c r="X427" s="13" t="str">
        <f>IFERROR(((W427*1000000)/Table2[[#This Row],[Number of Service Connections]])/365,"")</f>
        <v/>
      </c>
      <c r="Y427" s="18">
        <v>13089.8</v>
      </c>
      <c r="Z427" s="18">
        <v>638.77</v>
      </c>
      <c r="AA427" s="13" t="s">
        <v>22</v>
      </c>
      <c r="AB427" s="16">
        <v>0.22015867291741797</v>
      </c>
      <c r="AC427" s="16">
        <v>3.4129217955724295E-2</v>
      </c>
      <c r="AD427" s="18">
        <v>13728.57</v>
      </c>
      <c r="AE427" s="20">
        <f t="shared" si="6"/>
        <v>27.799770683724581</v>
      </c>
      <c r="AF427" s="13">
        <v>6.0903766567465762</v>
      </c>
      <c r="AG427" s="13">
        <f>(Table2[[#This Row],[Real Losses (million gallons/ year)]]*1000000)/Table2[[#This Row],[Number of Service Connections]]/365</f>
        <v>21.709394026978003</v>
      </c>
      <c r="AH427" s="13">
        <f>(Table2[[#This Row],[Real Losses (million gallons/ year)]]*1000000)/Table2[[#This Row],[Length of Mains (miles)]]/365</f>
        <v>985.60648882480132</v>
      </c>
      <c r="AI427" s="18">
        <v>30.239140969162996</v>
      </c>
      <c r="AJ427" s="18">
        <v>28.832158590308371</v>
      </c>
      <c r="AK427" s="18">
        <v>1.4069823788546256</v>
      </c>
      <c r="AL427" s="13">
        <v>63.499999999999986</v>
      </c>
      <c r="AM427" s="13">
        <v>3.597463684210525</v>
      </c>
      <c r="AO427" s="14" t="s">
        <v>23</v>
      </c>
      <c r="AP427" s="14" t="s">
        <v>25</v>
      </c>
      <c r="AQ427" s="14" t="s">
        <v>45</v>
      </c>
    </row>
    <row r="428" spans="1:43" ht="22.5" x14ac:dyDescent="0.2">
      <c r="A428" s="13" t="s">
        <v>658</v>
      </c>
      <c r="B428" s="13" t="s">
        <v>659</v>
      </c>
      <c r="C428" s="13" t="s">
        <v>1198</v>
      </c>
      <c r="D428" s="13">
        <v>693.03</v>
      </c>
      <c r="E428" s="13">
        <v>105.196</v>
      </c>
      <c r="F428" s="13">
        <v>0</v>
      </c>
      <c r="G428" s="13">
        <v>798.72756000000004</v>
      </c>
      <c r="H428" s="13">
        <v>632.86500000000001</v>
      </c>
      <c r="I428" s="13">
        <v>0</v>
      </c>
      <c r="J428" s="13">
        <v>0</v>
      </c>
      <c r="K428" s="13">
        <v>9.9840945000000012</v>
      </c>
      <c r="L428" s="13">
        <v>642.84909449999998</v>
      </c>
      <c r="M428" s="13">
        <v>155.87846550000006</v>
      </c>
      <c r="N428" s="13">
        <v>36.887665610526398</v>
      </c>
      <c r="O428" s="13">
        <v>118.99079988947366</v>
      </c>
      <c r="P428" s="13">
        <v>165.86256000000006</v>
      </c>
      <c r="Q428" s="13">
        <v>124.75</v>
      </c>
      <c r="R428" s="13">
        <v>8061</v>
      </c>
      <c r="S428" s="13">
        <v>60</v>
      </c>
      <c r="T428" s="18">
        <v>5070058.8499999996</v>
      </c>
      <c r="U428" s="18">
        <v>3.39</v>
      </c>
      <c r="V428" s="18">
        <v>2507.9</v>
      </c>
      <c r="W428" s="13">
        <v>55.554029880681817</v>
      </c>
      <c r="X428" s="13">
        <f>IFERROR(((W428*1000000)/Table2[[#This Row],[Number of Service Connections]])/365,"")</f>
        <v>18.881382159894443</v>
      </c>
      <c r="Y428" s="18">
        <v>125049.19</v>
      </c>
      <c r="Z428" s="18">
        <v>298417.03000000003</v>
      </c>
      <c r="AA428" s="13" t="s">
        <v>22</v>
      </c>
      <c r="AB428" s="16">
        <v>0.20765849121319921</v>
      </c>
      <c r="AC428" s="16">
        <v>8.8461561754661994E-2</v>
      </c>
      <c r="AD428" s="18">
        <v>423466.22000000003</v>
      </c>
      <c r="AE428" s="20">
        <f t="shared" si="6"/>
        <v>52.979070715928053</v>
      </c>
      <c r="AF428" s="13">
        <v>12.537166302330483</v>
      </c>
      <c r="AG428" s="13">
        <f>(Table2[[#This Row],[Real Losses (million gallons/ year)]]*1000000)/Table2[[#This Row],[Number of Service Connections]]/365</f>
        <v>40.44190441359757</v>
      </c>
      <c r="AH428" s="13">
        <f>(Table2[[#This Row],[Real Losses (million gallons/ year)]]*1000000)/Table2[[#This Row],[Length of Mains (miles)]]/365</f>
        <v>2613.2440198638078</v>
      </c>
      <c r="AI428" s="18">
        <v>52.532715543977176</v>
      </c>
      <c r="AJ428" s="18">
        <v>15.512863168341397</v>
      </c>
      <c r="AK428" s="18">
        <v>37.019852375635779</v>
      </c>
      <c r="AL428" s="13">
        <v>56.032440848792035</v>
      </c>
      <c r="AM428" s="13">
        <v>118.99079988947366</v>
      </c>
      <c r="AN428" s="13">
        <v>2.141893218998522</v>
      </c>
      <c r="AO428" s="14" t="s">
        <v>23</v>
      </c>
      <c r="AP428" s="14" t="s">
        <v>40</v>
      </c>
      <c r="AQ428" s="14" t="s">
        <v>45</v>
      </c>
    </row>
    <row r="429" spans="1:43" x14ac:dyDescent="0.2">
      <c r="A429" s="13" t="s">
        <v>660</v>
      </c>
      <c r="B429" s="13" t="s">
        <v>661</v>
      </c>
      <c r="C429" s="13" t="s">
        <v>1199</v>
      </c>
      <c r="D429" s="13">
        <v>72.855999999999995</v>
      </c>
      <c r="E429" s="13">
        <v>0</v>
      </c>
      <c r="F429" s="13">
        <v>0</v>
      </c>
      <c r="G429" s="13">
        <v>72.855999999999995</v>
      </c>
      <c r="H429" s="13">
        <v>55.175000000000004</v>
      </c>
      <c r="I429" s="13">
        <v>0</v>
      </c>
      <c r="J429" s="13">
        <v>0</v>
      </c>
      <c r="K429" s="13">
        <v>0.91069999999999995</v>
      </c>
      <c r="L429" s="13">
        <v>56.085700000000003</v>
      </c>
      <c r="M429" s="13">
        <v>16.770299999999992</v>
      </c>
      <c r="N429" s="13">
        <v>3.2240248684210577</v>
      </c>
      <c r="O429" s="13">
        <v>13.546275131578934</v>
      </c>
      <c r="P429" s="13">
        <v>17.68099999999999</v>
      </c>
      <c r="Q429" s="13">
        <v>15.6</v>
      </c>
      <c r="R429" s="13">
        <v>427</v>
      </c>
      <c r="S429" s="13">
        <v>55</v>
      </c>
      <c r="T429" s="18">
        <v>337886</v>
      </c>
      <c r="U429" s="18">
        <v>4.37</v>
      </c>
      <c r="V429" s="18">
        <v>295.05</v>
      </c>
      <c r="W429" s="13" t="s">
        <v>28</v>
      </c>
      <c r="X429" s="13" t="str">
        <f>IFERROR(((W429*1000000)/Table2[[#This Row],[Number of Service Connections]])/365,"")</f>
        <v/>
      </c>
      <c r="Y429" s="18">
        <v>14088.99</v>
      </c>
      <c r="Z429" s="18">
        <v>3996.83</v>
      </c>
      <c r="AA429" s="13" t="s">
        <v>22</v>
      </c>
      <c r="AB429" s="16">
        <v>0.24268419896782684</v>
      </c>
      <c r="AC429" s="16">
        <v>5.4321632703256087E-2</v>
      </c>
      <c r="AD429" s="18">
        <v>18085.82</v>
      </c>
      <c r="AE429" s="20">
        <f t="shared" si="6"/>
        <v>107.60193769850176</v>
      </c>
      <c r="AF429" s="13">
        <v>20.686053501145665</v>
      </c>
      <c r="AG429" s="13">
        <f>(Table2[[#This Row],[Real Losses (million gallons/ year)]]*1000000)/Table2[[#This Row],[Number of Service Connections]]/365</f>
        <v>86.915884197356092</v>
      </c>
      <c r="AH429" s="13">
        <f>(Table2[[#This Row],[Real Losses (million gallons/ year)]]*1000000)/Table2[[#This Row],[Length of Mains (miles)]]/365</f>
        <v>2379.0437533507084</v>
      </c>
      <c r="AI429" s="18">
        <v>42.355550351288059</v>
      </c>
      <c r="AJ429" s="18">
        <v>32.995292740046835</v>
      </c>
      <c r="AK429" s="18">
        <v>9.3602576112412184</v>
      </c>
      <c r="AL429" s="13">
        <v>74.111111111111114</v>
      </c>
      <c r="AM429" s="13">
        <v>13.546275131578934</v>
      </c>
      <c r="AO429" s="14" t="s">
        <v>24</v>
      </c>
      <c r="AP429" s="14" t="s">
        <v>25</v>
      </c>
      <c r="AQ429" s="14" t="s">
        <v>23</v>
      </c>
    </row>
    <row r="430" spans="1:43" x14ac:dyDescent="0.2">
      <c r="A430" s="13" t="s">
        <v>662</v>
      </c>
      <c r="B430" s="13" t="s">
        <v>663</v>
      </c>
      <c r="C430" s="13" t="s">
        <v>1200</v>
      </c>
      <c r="E430" s="13">
        <v>39.204999999999998</v>
      </c>
      <c r="G430" s="13">
        <v>39.601010101010097</v>
      </c>
      <c r="H430" s="13">
        <v>31.341000000000001</v>
      </c>
      <c r="I430" s="13">
        <v>0.625</v>
      </c>
      <c r="J430" s="13">
        <v>0</v>
      </c>
      <c r="K430" s="13">
        <v>0.49501262626262621</v>
      </c>
      <c r="L430" s="13">
        <v>32.46101262626263</v>
      </c>
      <c r="M430" s="13">
        <v>7.1399974747474673</v>
      </c>
      <c r="N430" s="13">
        <v>0.81696727015048642</v>
      </c>
      <c r="O430" s="13">
        <v>6.3230302045969804</v>
      </c>
      <c r="P430" s="13">
        <v>7.6350101010100939</v>
      </c>
      <c r="Q430" s="13">
        <v>11.33</v>
      </c>
      <c r="R430" s="13">
        <v>487</v>
      </c>
      <c r="S430" s="13">
        <v>55</v>
      </c>
      <c r="T430" s="18">
        <v>458216.05</v>
      </c>
      <c r="U430" s="18">
        <v>10.42</v>
      </c>
      <c r="V430" s="18">
        <v>3168</v>
      </c>
      <c r="W430" s="13" t="s">
        <v>28</v>
      </c>
      <c r="X430" s="13" t="str">
        <f>IFERROR(((W430*1000000)/Table2[[#This Row],[Number of Service Connections]])/365,"")</f>
        <v/>
      </c>
      <c r="Y430" s="18">
        <v>8512.7999999999993</v>
      </c>
      <c r="Z430" s="18">
        <v>20031.36</v>
      </c>
      <c r="AA430" s="13" t="s">
        <v>22</v>
      </c>
      <c r="AB430" s="16">
        <v>0.19279836755515861</v>
      </c>
      <c r="AC430" s="16">
        <v>6.5716507841947699E-2</v>
      </c>
      <c r="AD430" s="18">
        <v>28544.16</v>
      </c>
      <c r="AE430" s="20">
        <f t="shared" si="6"/>
        <v>40.167632273339521</v>
      </c>
      <c r="AF430" s="13">
        <v>4.5960297609096026</v>
      </c>
      <c r="AG430" s="13">
        <f>(Table2[[#This Row],[Real Losses (million gallons/ year)]]*1000000)/Table2[[#This Row],[Number of Service Connections]]/365</f>
        <v>35.571602512429919</v>
      </c>
      <c r="AH430" s="13">
        <f>(Table2[[#This Row],[Real Losses (million gallons/ year)]]*1000000)/Table2[[#This Row],[Length of Mains (miles)]]/365</f>
        <v>1528.9823851326896</v>
      </c>
      <c r="AI430" s="18">
        <v>58.612238193018477</v>
      </c>
      <c r="AJ430" s="18">
        <v>17.480082135523613</v>
      </c>
      <c r="AK430" s="18">
        <v>41.132156057494868</v>
      </c>
      <c r="AL430" s="13">
        <v>64.160745486313331</v>
      </c>
      <c r="AM430" s="13">
        <v>6.3230302045969804</v>
      </c>
      <c r="AO430" s="14" t="s">
        <v>36</v>
      </c>
      <c r="AP430" s="14" t="s">
        <v>25</v>
      </c>
      <c r="AQ430" s="14" t="s">
        <v>24</v>
      </c>
    </row>
    <row r="431" spans="1:43" x14ac:dyDescent="0.2">
      <c r="A431" s="13" t="s">
        <v>664</v>
      </c>
      <c r="B431" s="13" t="s">
        <v>1316</v>
      </c>
      <c r="C431" s="13" t="s">
        <v>1201</v>
      </c>
      <c r="D431" s="13">
        <v>11.976000000000001</v>
      </c>
      <c r="E431" s="13">
        <v>0</v>
      </c>
      <c r="F431" s="13">
        <v>0</v>
      </c>
      <c r="G431" s="13">
        <v>12.606315789473685</v>
      </c>
      <c r="H431" s="13">
        <v>7.2809999999999997</v>
      </c>
      <c r="I431" s="13">
        <v>0</v>
      </c>
      <c r="J431" s="13">
        <v>0</v>
      </c>
      <c r="K431" s="13">
        <v>0.15757894736842107</v>
      </c>
      <c r="L431" s="13">
        <v>7.4385789473684207</v>
      </c>
      <c r="M431" s="13">
        <v>5.1677368421052643</v>
      </c>
      <c r="N431" s="13">
        <v>0.43292881578947434</v>
      </c>
      <c r="O431" s="13">
        <v>4.7348080263157897</v>
      </c>
      <c r="P431" s="13">
        <v>5.3253157894736853</v>
      </c>
      <c r="Q431" s="13">
        <v>6.72</v>
      </c>
      <c r="R431" s="13">
        <v>227</v>
      </c>
      <c r="S431" s="13">
        <v>53</v>
      </c>
      <c r="T431" s="18">
        <v>67467</v>
      </c>
      <c r="U431" s="18">
        <v>10.82</v>
      </c>
      <c r="V431" s="18">
        <v>1810.01</v>
      </c>
      <c r="W431" s="13" t="s">
        <v>28</v>
      </c>
      <c r="X431" s="13" t="str">
        <f>IFERROR(((W431*1000000)/Table2[[#This Row],[Number of Service Connections]])/365,"")</f>
        <v/>
      </c>
      <c r="Y431" s="18">
        <v>4684.29</v>
      </c>
      <c r="Z431" s="18">
        <v>8570.0499999999993</v>
      </c>
      <c r="AA431" s="13" t="s">
        <v>22</v>
      </c>
      <c r="AB431" s="16">
        <v>0.422432364729459</v>
      </c>
      <c r="AC431" s="16">
        <v>0.20068417349341561</v>
      </c>
      <c r="AD431" s="18">
        <v>13254.34</v>
      </c>
      <c r="AE431" s="20">
        <f t="shared" si="6"/>
        <v>62.370850788790833</v>
      </c>
      <c r="AF431" s="13">
        <v>5.2251380820647437</v>
      </c>
      <c r="AG431" s="13">
        <f>(Table2[[#This Row],[Real Losses (million gallons/ year)]]*1000000)/Table2[[#This Row],[Number of Service Connections]]/365</f>
        <v>57.145712706726087</v>
      </c>
      <c r="AH431" s="13">
        <f>(Table2[[#This Row],[Real Losses (million gallons/ year)]]*1000000)/Table2[[#This Row],[Length of Mains (miles)]]/365</f>
        <v>1930.3685691111341</v>
      </c>
      <c r="AI431" s="18">
        <v>58.389162995594717</v>
      </c>
      <c r="AJ431" s="18">
        <v>20.635638766519826</v>
      </c>
      <c r="AK431" s="18">
        <v>37.753524229074891</v>
      </c>
      <c r="AL431" s="13">
        <v>29.522222222222226</v>
      </c>
      <c r="AM431" s="13">
        <v>4.7348080263157897</v>
      </c>
      <c r="AO431" s="14" t="s">
        <v>23</v>
      </c>
      <c r="AP431" s="14" t="s">
        <v>25</v>
      </c>
      <c r="AQ431" s="14" t="s">
        <v>24</v>
      </c>
    </row>
    <row r="432" spans="1:43" x14ac:dyDescent="0.2">
      <c r="A432" s="13" t="s">
        <v>665</v>
      </c>
      <c r="B432" s="13" t="s">
        <v>1317</v>
      </c>
      <c r="C432" s="13" t="s">
        <v>1202</v>
      </c>
      <c r="D432" s="13">
        <v>87.366</v>
      </c>
      <c r="E432" s="13">
        <v>0</v>
      </c>
      <c r="F432" s="13">
        <v>0</v>
      </c>
      <c r="G432" s="13">
        <v>87.366</v>
      </c>
      <c r="H432" s="13">
        <v>60.5122</v>
      </c>
      <c r="I432" s="13">
        <v>0</v>
      </c>
      <c r="J432" s="13">
        <v>0</v>
      </c>
      <c r="K432" s="13">
        <v>1.0920750000000001</v>
      </c>
      <c r="L432" s="13">
        <v>61.604275000000001</v>
      </c>
      <c r="M432" s="13">
        <v>25.761724999999998</v>
      </c>
      <c r="N432" s="13">
        <v>3.5545481315789482</v>
      </c>
      <c r="O432" s="13">
        <v>22.207176868421051</v>
      </c>
      <c r="P432" s="13">
        <v>26.8538</v>
      </c>
      <c r="Q432" s="13">
        <v>22.6</v>
      </c>
      <c r="R432" s="13">
        <v>884</v>
      </c>
      <c r="S432" s="13">
        <v>57.5</v>
      </c>
      <c r="T432" s="18">
        <v>744877.01</v>
      </c>
      <c r="U432" s="18">
        <v>7.46</v>
      </c>
      <c r="V432" s="18">
        <v>291.66000000000003</v>
      </c>
      <c r="W432" s="13" t="s">
        <v>28</v>
      </c>
      <c r="X432" s="13" t="str">
        <f>IFERROR(((W432*1000000)/Table2[[#This Row],[Number of Service Connections]])/365,"")</f>
        <v/>
      </c>
      <c r="Y432" s="18">
        <v>26516.93</v>
      </c>
      <c r="Z432" s="18">
        <v>6476.95</v>
      </c>
      <c r="AA432" s="13" t="s">
        <v>22</v>
      </c>
      <c r="AB432" s="16">
        <v>0.30737128860197332</v>
      </c>
      <c r="AC432" s="16">
        <v>4.4721998953253558E-2</v>
      </c>
      <c r="AD432" s="18">
        <v>32993.879999999997</v>
      </c>
      <c r="AE432" s="20">
        <f t="shared" si="6"/>
        <v>79.841706440215717</v>
      </c>
      <c r="AF432" s="13">
        <v>11.016389176157404</v>
      </c>
      <c r="AG432" s="13">
        <f>(Table2[[#This Row],[Real Losses (million gallons/ year)]]*1000000)/Table2[[#This Row],[Number of Service Connections]]/365</f>
        <v>68.825317264058313</v>
      </c>
      <c r="AH432" s="13">
        <f>(Table2[[#This Row],[Real Losses (million gallons/ year)]]*1000000)/Table2[[#This Row],[Length of Mains (miles)]]/365</f>
        <v>2692.1053301516608</v>
      </c>
      <c r="AI432" s="18">
        <v>37.32339366515837</v>
      </c>
      <c r="AJ432" s="18">
        <v>29.996527149321267</v>
      </c>
      <c r="AK432" s="18">
        <v>7.3268665158371045</v>
      </c>
      <c r="AL432" s="13">
        <v>33.466666666666661</v>
      </c>
      <c r="AM432" s="13">
        <v>22.207176868421051</v>
      </c>
      <c r="AO432" s="14" t="s">
        <v>23</v>
      </c>
      <c r="AP432" s="14" t="s">
        <v>25</v>
      </c>
      <c r="AQ432" s="14" t="s">
        <v>24</v>
      </c>
    </row>
    <row r="433" spans="1:43" x14ac:dyDescent="0.2">
      <c r="A433" s="13" t="s">
        <v>666</v>
      </c>
      <c r="B433" s="13" t="s">
        <v>667</v>
      </c>
      <c r="C433" s="13" t="s">
        <v>1203</v>
      </c>
      <c r="E433" s="13">
        <v>58.271000000000001</v>
      </c>
      <c r="G433" s="13">
        <v>58.859595959595964</v>
      </c>
      <c r="H433" s="13">
        <v>46.277999999999999</v>
      </c>
      <c r="K433" s="13">
        <v>0.73574494949494962</v>
      </c>
      <c r="L433" s="13">
        <v>47.013744949494949</v>
      </c>
      <c r="M433" s="13">
        <v>11.845851010101015</v>
      </c>
      <c r="N433" s="13">
        <v>0.73029853535353373</v>
      </c>
      <c r="O433" s="13">
        <v>11.115552474747481</v>
      </c>
      <c r="P433" s="13">
        <v>12.581595959595964</v>
      </c>
      <c r="Q433" s="13">
        <v>19.5</v>
      </c>
      <c r="R433" s="13">
        <v>900</v>
      </c>
      <c r="S433" s="13">
        <v>68</v>
      </c>
      <c r="T433" s="18">
        <v>597474</v>
      </c>
      <c r="U433" s="18">
        <v>12.11</v>
      </c>
      <c r="V433" s="18">
        <v>5199.75</v>
      </c>
      <c r="W433" s="13" t="s">
        <v>28</v>
      </c>
      <c r="X433" s="13" t="str">
        <f>IFERROR(((W433*1000000)/Table2[[#This Row],[Number of Service Connections]])/365,"")</f>
        <v/>
      </c>
      <c r="Y433" s="18">
        <v>8843.92</v>
      </c>
      <c r="Z433" s="18">
        <v>57798.09</v>
      </c>
      <c r="AA433" s="13" t="s">
        <v>22</v>
      </c>
      <c r="AB433" s="16">
        <v>0.2137560707727687</v>
      </c>
      <c r="AC433" s="16">
        <v>0.1179427038579685</v>
      </c>
      <c r="AD433" s="18">
        <v>66642.009999999995</v>
      </c>
      <c r="AE433" s="20">
        <f t="shared" si="6"/>
        <v>36.060429254493194</v>
      </c>
      <c r="AF433" s="13">
        <v>2.2231310056424163</v>
      </c>
      <c r="AG433" s="13">
        <f>(Table2[[#This Row],[Real Losses (million gallons/ year)]]*1000000)/Table2[[#This Row],[Number of Service Connections]]/365</f>
        <v>33.837298248850779</v>
      </c>
      <c r="AH433" s="13">
        <f>(Table2[[#This Row],[Real Losses (million gallons/ year)]]*1000000)/Table2[[#This Row],[Length of Mains (miles)]]/365</f>
        <v>1561.7214576392666</v>
      </c>
      <c r="AI433" s="18">
        <v>74.046677777777774</v>
      </c>
      <c r="AJ433" s="18">
        <v>9.8265777777777785</v>
      </c>
      <c r="AK433" s="18">
        <v>64.220100000000002</v>
      </c>
      <c r="AL433" s="13">
        <v>54.841804180418038</v>
      </c>
      <c r="AM433" s="13">
        <v>11.115552474747481</v>
      </c>
      <c r="AO433" s="14" t="s">
        <v>36</v>
      </c>
      <c r="AP433" s="14" t="s">
        <v>24</v>
      </c>
      <c r="AQ433" s="14" t="s">
        <v>25</v>
      </c>
    </row>
    <row r="434" spans="1:43" ht="22.5" x14ac:dyDescent="0.2">
      <c r="A434" s="13" t="s">
        <v>668</v>
      </c>
      <c r="B434" s="13" t="s">
        <v>669</v>
      </c>
      <c r="C434" s="13" t="s">
        <v>1204</v>
      </c>
      <c r="D434" s="13">
        <v>86.8</v>
      </c>
      <c r="G434" s="13">
        <v>85.728395061728392</v>
      </c>
      <c r="H434" s="13">
        <v>60</v>
      </c>
      <c r="I434" s="13">
        <v>0</v>
      </c>
      <c r="J434" s="13">
        <v>5.0999999999999996</v>
      </c>
      <c r="K434" s="13">
        <v>1.0716049382716049</v>
      </c>
      <c r="L434" s="13">
        <v>66.171604938271599</v>
      </c>
      <c r="M434" s="13">
        <v>19.556790123456793</v>
      </c>
      <c r="N434" s="13">
        <v>1.6928924162257573</v>
      </c>
      <c r="O434" s="13">
        <v>17.863897707231036</v>
      </c>
      <c r="P434" s="13">
        <v>25.728395061728399</v>
      </c>
      <c r="Q434" s="13">
        <v>25.9</v>
      </c>
      <c r="R434" s="13">
        <v>712</v>
      </c>
      <c r="S434" s="13">
        <v>46</v>
      </c>
      <c r="T434" s="18">
        <v>340025.44</v>
      </c>
      <c r="U434" s="18">
        <v>4.8600000000000003</v>
      </c>
      <c r="V434" s="18">
        <v>906.38</v>
      </c>
      <c r="W434" s="13" t="s">
        <v>28</v>
      </c>
      <c r="X434" s="13" t="str">
        <f>IFERROR(((W434*1000000)/Table2[[#This Row],[Number of Service Connections]])/365,"")</f>
        <v/>
      </c>
      <c r="Y434" s="18">
        <v>8227.4599999999991</v>
      </c>
      <c r="Z434" s="18">
        <v>16191.48</v>
      </c>
      <c r="AA434" s="13" t="s">
        <v>22</v>
      </c>
      <c r="AB434" s="16">
        <v>0.30011520737327196</v>
      </c>
      <c r="AC434" s="16">
        <v>8.8266207465793931E-2</v>
      </c>
      <c r="AD434" s="18">
        <v>24418.94</v>
      </c>
      <c r="AE434" s="20">
        <f t="shared" si="6"/>
        <v>75.253155777500382</v>
      </c>
      <c r="AF434" s="13">
        <v>6.5141311998836287</v>
      </c>
      <c r="AG434" s="13">
        <f>(Table2[[#This Row],[Real Losses (million gallons/ year)]]*1000000)/Table2[[#This Row],[Number of Service Connections]]/365</f>
        <v>68.739024577616746</v>
      </c>
      <c r="AH434" s="13">
        <f>(Table2[[#This Row],[Real Losses (million gallons/ year)]]*1000000)/Table2[[#This Row],[Length of Mains (miles)]]/365</f>
        <v>1889.6596717862208</v>
      </c>
      <c r="AI434" s="18">
        <v>34.296264044943818</v>
      </c>
      <c r="AJ434" s="18">
        <v>11.555421348314606</v>
      </c>
      <c r="AK434" s="18">
        <v>22.740842696629212</v>
      </c>
      <c r="AL434" s="13">
        <v>59.686274509803923</v>
      </c>
      <c r="AM434" s="13">
        <v>17.863897707231036</v>
      </c>
      <c r="AO434" s="14" t="s">
        <v>23</v>
      </c>
      <c r="AP434" s="14" t="s">
        <v>24</v>
      </c>
      <c r="AQ434" s="14" t="s">
        <v>40</v>
      </c>
    </row>
    <row r="435" spans="1:43" x14ac:dyDescent="0.2">
      <c r="A435" s="13" t="s">
        <v>672</v>
      </c>
      <c r="B435" s="13" t="s">
        <v>1323</v>
      </c>
      <c r="C435" s="13" t="s">
        <v>1207</v>
      </c>
      <c r="D435" s="13">
        <v>37.380580000000002</v>
      </c>
      <c r="E435" s="13">
        <v>0</v>
      </c>
      <c r="F435" s="13">
        <v>0</v>
      </c>
      <c r="G435" s="13">
        <v>37.194606965174138</v>
      </c>
      <c r="H435" s="13">
        <v>22.052468000000001</v>
      </c>
      <c r="I435" s="13">
        <v>0</v>
      </c>
      <c r="J435" s="13">
        <v>0</v>
      </c>
      <c r="K435" s="13">
        <v>0.46493258706467677</v>
      </c>
      <c r="L435" s="13">
        <v>22.517400587064678</v>
      </c>
      <c r="M435" s="13">
        <v>14.67720637810946</v>
      </c>
      <c r="N435" s="13">
        <v>1.3087738979392514</v>
      </c>
      <c r="O435" s="13">
        <v>13.36843248017021</v>
      </c>
      <c r="P435" s="13">
        <v>15.142138965174137</v>
      </c>
      <c r="Q435" s="13">
        <v>10.11</v>
      </c>
      <c r="R435" s="13">
        <v>450</v>
      </c>
      <c r="S435" s="13">
        <v>46.37</v>
      </c>
      <c r="T435" s="18">
        <v>2457390.34</v>
      </c>
      <c r="U435" s="18">
        <v>7.52</v>
      </c>
      <c r="V435" s="18">
        <v>221.46</v>
      </c>
      <c r="W435" s="13" t="s">
        <v>28</v>
      </c>
      <c r="X435" s="13" t="str">
        <f>IFERROR(((W435*1000000)/Table2[[#This Row],[Number of Service Connections]])/365,"")</f>
        <v/>
      </c>
      <c r="Y435" s="18">
        <v>9841.98</v>
      </c>
      <c r="Z435" s="18">
        <v>2960.57</v>
      </c>
      <c r="AA435" s="13" t="s">
        <v>22</v>
      </c>
      <c r="AB435" s="16">
        <v>0.407105766149161</v>
      </c>
      <c r="AC435" s="16">
        <v>5.2517162333652733E-3</v>
      </c>
      <c r="AD435" s="18">
        <v>12802.55</v>
      </c>
      <c r="AE435" s="20">
        <f t="shared" si="6"/>
        <v>89.358942941305699</v>
      </c>
      <c r="AF435" s="13">
        <v>7.9681820270274049</v>
      </c>
      <c r="AG435" s="13">
        <f>(Table2[[#This Row],[Real Losses (million gallons/ year)]]*1000000)/Table2[[#This Row],[Number of Service Connections]]/365</f>
        <v>81.390760914278289</v>
      </c>
      <c r="AH435" s="13">
        <f>(Table2[[#This Row],[Real Losses (million gallons/ year)]]*1000000)/Table2[[#This Row],[Length of Mains (miles)]]/365</f>
        <v>3622.7341653239596</v>
      </c>
      <c r="AI435" s="18">
        <v>28.450111111111109</v>
      </c>
      <c r="AJ435" s="18">
        <v>21.871066666666668</v>
      </c>
      <c r="AK435" s="18">
        <v>6.5790444444444445</v>
      </c>
      <c r="AL435" s="13">
        <v>35.309618573797678</v>
      </c>
      <c r="AM435" s="13">
        <v>13.36843248017021</v>
      </c>
      <c r="AO435" s="14" t="s">
        <v>23</v>
      </c>
      <c r="AP435" s="14" t="s">
        <v>25</v>
      </c>
      <c r="AQ435" s="14" t="s">
        <v>24</v>
      </c>
    </row>
    <row r="436" spans="1:43" x14ac:dyDescent="0.2">
      <c r="A436" s="13" t="s">
        <v>673</v>
      </c>
      <c r="B436" s="13" t="s">
        <v>674</v>
      </c>
      <c r="C436" s="13" t="s">
        <v>1208</v>
      </c>
      <c r="D436" s="13">
        <v>0</v>
      </c>
      <c r="E436" s="13">
        <v>59.552</v>
      </c>
      <c r="F436" s="13">
        <v>0</v>
      </c>
      <c r="G436" s="13">
        <v>59.552</v>
      </c>
      <c r="H436" s="13">
        <v>56.423999999999999</v>
      </c>
      <c r="I436" s="13">
        <v>0</v>
      </c>
      <c r="J436" s="13">
        <v>0.499</v>
      </c>
      <c r="K436" s="13">
        <v>0.74440000000000006</v>
      </c>
      <c r="L436" s="13">
        <v>57.667400000000001</v>
      </c>
      <c r="M436" s="13">
        <v>1.8845999999999989</v>
      </c>
      <c r="N436" s="13">
        <v>0.28993999999999998</v>
      </c>
      <c r="O436" s="13">
        <v>1.5946599999999989</v>
      </c>
      <c r="P436" s="13">
        <v>3.1279999999999992</v>
      </c>
      <c r="Q436" s="13">
        <v>9.6999999999999993</v>
      </c>
      <c r="R436" s="13">
        <v>892</v>
      </c>
      <c r="S436" s="13">
        <v>53</v>
      </c>
      <c r="T436" s="18">
        <v>397300</v>
      </c>
      <c r="U436" s="18">
        <v>7.82</v>
      </c>
      <c r="V436" s="18">
        <v>3243.22</v>
      </c>
      <c r="W436" s="13" t="s">
        <v>28</v>
      </c>
      <c r="X436" s="13" t="str">
        <f>IFERROR(((W436*1000000)/Table2[[#This Row],[Number of Service Connections]])/365,"")</f>
        <v/>
      </c>
      <c r="Y436" s="18">
        <v>2267.33</v>
      </c>
      <c r="Z436" s="18">
        <v>5171.83</v>
      </c>
      <c r="AA436" s="13" t="s">
        <v>22</v>
      </c>
      <c r="AB436" s="16">
        <v>5.2525523911875316E-2</v>
      </c>
      <c r="AC436" s="16">
        <v>2.8874361321922969E-2</v>
      </c>
      <c r="AD436" s="18">
        <v>7439.16</v>
      </c>
      <c r="AE436" s="20">
        <f t="shared" si="6"/>
        <v>5.7884390933103971</v>
      </c>
      <c r="AF436" s="13">
        <v>0.89053381657349961</v>
      </c>
      <c r="AG436" s="13">
        <f>(Table2[[#This Row],[Real Losses (million gallons/ year)]]*1000000)/Table2[[#This Row],[Number of Service Connections]]/365</f>
        <v>4.8979052767368971</v>
      </c>
      <c r="AH436" s="13">
        <f>(Table2[[#This Row],[Real Losses (million gallons/ year)]]*1000000)/Table2[[#This Row],[Length of Mains (miles)]]/365</f>
        <v>450.40530998446519</v>
      </c>
      <c r="AI436" s="18">
        <v>8.3398654708520183</v>
      </c>
      <c r="AJ436" s="18">
        <v>2.5418497757847534</v>
      </c>
      <c r="AK436" s="18">
        <v>5.7980156950672646</v>
      </c>
      <c r="AL436" s="13">
        <v>66.186274509803923</v>
      </c>
      <c r="AM436" s="13">
        <v>1.5946599999999989</v>
      </c>
      <c r="AO436" s="14" t="s">
        <v>36</v>
      </c>
      <c r="AP436" s="14" t="s">
        <v>24</v>
      </c>
      <c r="AQ436" s="14" t="s">
        <v>25</v>
      </c>
    </row>
    <row r="437" spans="1:43" x14ac:dyDescent="0.2">
      <c r="A437" s="13" t="s">
        <v>675</v>
      </c>
      <c r="B437" s="13" t="s">
        <v>355</v>
      </c>
      <c r="C437" s="13" t="s">
        <v>1209</v>
      </c>
      <c r="D437" s="13">
        <v>300.21100000000001</v>
      </c>
      <c r="F437" s="13">
        <v>17.094000000000001</v>
      </c>
      <c r="G437" s="13">
        <v>283.11700000000002</v>
      </c>
      <c r="H437" s="13">
        <v>260.87</v>
      </c>
      <c r="I437" s="13">
        <v>0</v>
      </c>
      <c r="J437" s="13">
        <v>0</v>
      </c>
      <c r="K437" s="13">
        <v>3.5389625000000002</v>
      </c>
      <c r="L437" s="13">
        <v>264.40896250000003</v>
      </c>
      <c r="M437" s="13">
        <v>18.708037499999989</v>
      </c>
      <c r="N437" s="13">
        <v>15.089967500000018</v>
      </c>
      <c r="O437" s="13">
        <v>3.618069999999971</v>
      </c>
      <c r="P437" s="13">
        <v>22.246999999999989</v>
      </c>
      <c r="Q437" s="13">
        <v>121.3</v>
      </c>
      <c r="R437" s="13">
        <v>4007</v>
      </c>
      <c r="S437" s="13">
        <v>142.5</v>
      </c>
      <c r="T437" s="18">
        <v>670667</v>
      </c>
      <c r="U437" s="18">
        <v>3.56</v>
      </c>
      <c r="V437" s="18">
        <v>442.94</v>
      </c>
      <c r="W437" s="13">
        <v>65.394432037499996</v>
      </c>
      <c r="X437" s="13">
        <f>IFERROR(((W437*1000000)/Table2[[#This Row],[Number of Service Connections]])/365,"")</f>
        <v>44.712460069877707</v>
      </c>
      <c r="Y437" s="18">
        <v>53720.28</v>
      </c>
      <c r="Z437" s="18">
        <v>1602.59</v>
      </c>
      <c r="AA437" s="13" t="s">
        <v>22</v>
      </c>
      <c r="AB437" s="16">
        <v>7.8578820770211569E-2</v>
      </c>
      <c r="AC437" s="16">
        <v>8.4826628230627199E-2</v>
      </c>
      <c r="AD437" s="18">
        <v>55322.869999999995</v>
      </c>
      <c r="AE437" s="20">
        <f t="shared" si="6"/>
        <v>12.791339470994247</v>
      </c>
      <c r="AF437" s="13">
        <v>10.317538485732173</v>
      </c>
      <c r="AG437" s="13">
        <f>(Table2[[#This Row],[Real Losses (million gallons/ year)]]*1000000)/Table2[[#This Row],[Number of Service Connections]]/365</f>
        <v>2.473800985262073</v>
      </c>
      <c r="AH437" s="13">
        <f>(Table2[[#This Row],[Real Losses (million gallons/ year)]]*1000000)/Table2[[#This Row],[Length of Mains (miles)]]/365</f>
        <v>81.719048210594622</v>
      </c>
      <c r="AI437" s="18">
        <v>13.806556026952833</v>
      </c>
      <c r="AJ437" s="18">
        <v>13.406608435238333</v>
      </c>
      <c r="AK437" s="18">
        <v>0.39994759171449962</v>
      </c>
      <c r="AL437" s="13">
        <v>58.744444444444433</v>
      </c>
      <c r="AM437" s="13">
        <v>3.618069999999971</v>
      </c>
      <c r="AN437" s="13">
        <v>5.5326881620826877E-2</v>
      </c>
      <c r="AO437" s="14" t="s">
        <v>23</v>
      </c>
      <c r="AP437" s="14" t="s">
        <v>24</v>
      </c>
      <c r="AQ437" s="14" t="s">
        <v>25</v>
      </c>
    </row>
    <row r="438" spans="1:43" ht="22.5" x14ac:dyDescent="0.2">
      <c r="A438" s="13" t="s">
        <v>676</v>
      </c>
      <c r="B438" s="13" t="s">
        <v>677</v>
      </c>
      <c r="C438" s="13" t="s">
        <v>1210</v>
      </c>
      <c r="E438" s="13">
        <v>16.196000000000002</v>
      </c>
      <c r="F438" s="13">
        <v>0</v>
      </c>
      <c r="G438" s="13">
        <v>16.196000000000002</v>
      </c>
      <c r="H438" s="13">
        <v>9.0229999999999997</v>
      </c>
      <c r="I438" s="13">
        <v>0</v>
      </c>
      <c r="J438" s="13">
        <v>0</v>
      </c>
      <c r="K438" s="13">
        <v>0.20245000000000002</v>
      </c>
      <c r="L438" s="13">
        <v>9.2254500000000004</v>
      </c>
      <c r="M438" s="13">
        <v>6.9705500000000011</v>
      </c>
      <c r="N438" s="13">
        <v>0.5379422368421064</v>
      </c>
      <c r="O438" s="13">
        <v>6.4326077631578951</v>
      </c>
      <c r="P438" s="13">
        <v>7.1730000000000009</v>
      </c>
      <c r="Q438" s="13">
        <v>25.6</v>
      </c>
      <c r="R438" s="13">
        <v>279</v>
      </c>
      <c r="S438" s="13">
        <v>105</v>
      </c>
      <c r="T438" s="18">
        <v>94894</v>
      </c>
      <c r="U438" s="18">
        <v>28.16</v>
      </c>
      <c r="V438" s="18">
        <v>3863.99</v>
      </c>
      <c r="W438" s="13" t="s">
        <v>28</v>
      </c>
      <c r="X438" s="13" t="str">
        <f>IFERROR(((W438*1000000)/Table2[[#This Row],[Number of Service Connections]])/365,"")</f>
        <v/>
      </c>
      <c r="Y438" s="18">
        <v>15148.2</v>
      </c>
      <c r="Z438" s="18">
        <v>24855.53</v>
      </c>
      <c r="AA438" s="13" t="s">
        <v>22</v>
      </c>
      <c r="AB438" s="16">
        <v>0.44288713262533969</v>
      </c>
      <c r="AC438" s="16">
        <v>0.42980589698796673</v>
      </c>
      <c r="AD438" s="18">
        <v>40003.729999999996</v>
      </c>
      <c r="AE438" s="20">
        <f t="shared" si="6"/>
        <v>68.449452545784851</v>
      </c>
      <c r="AF438" s="13">
        <v>5.2824887007620802</v>
      </c>
      <c r="AG438" s="13">
        <f>(Table2[[#This Row],[Real Losses (million gallons/ year)]]*1000000)/Table2[[#This Row],[Number of Service Connections]]/365</f>
        <v>63.166963845022778</v>
      </c>
      <c r="AH438" s="13">
        <f>(Table2[[#This Row],[Real Losses (million gallons/ year)]]*1000000)/Table2[[#This Row],[Length of Mains (miles)]]/365</f>
        <v>688.4212075297404</v>
      </c>
      <c r="AI438" s="18">
        <v>143.38254480286739</v>
      </c>
      <c r="AJ438" s="18">
        <v>54.294623655913981</v>
      </c>
      <c r="AK438" s="18">
        <v>89.087921146953406</v>
      </c>
      <c r="AL438" s="13">
        <v>39.822222222222216</v>
      </c>
      <c r="AM438" s="13">
        <v>6.4326077631578951</v>
      </c>
      <c r="AO438" s="14" t="s">
        <v>36</v>
      </c>
      <c r="AP438" s="14" t="s">
        <v>24</v>
      </c>
      <c r="AQ438" s="14" t="s">
        <v>40</v>
      </c>
    </row>
    <row r="439" spans="1:43" x14ac:dyDescent="0.2">
      <c r="A439" s="13" t="s">
        <v>678</v>
      </c>
      <c r="B439" s="13" t="s">
        <v>679</v>
      </c>
      <c r="C439" s="13" t="s">
        <v>1211</v>
      </c>
      <c r="D439" s="13">
        <v>554.14099999999996</v>
      </c>
      <c r="F439" s="13">
        <v>42.351999999999997</v>
      </c>
      <c r="G439" s="13">
        <v>517.55511690611286</v>
      </c>
      <c r="H439" s="13">
        <v>503.34</v>
      </c>
      <c r="J439" s="13">
        <v>3.2080000000000002</v>
      </c>
      <c r="K439" s="13">
        <v>2.61</v>
      </c>
      <c r="L439" s="13">
        <v>509.15800000000002</v>
      </c>
      <c r="M439" s="13">
        <v>8.3971169061128421</v>
      </c>
      <c r="N439" s="13">
        <v>1.6995438596491046</v>
      </c>
      <c r="O439" s="13">
        <v>6.697573046463738</v>
      </c>
      <c r="P439" s="13">
        <v>14.215116906112842</v>
      </c>
      <c r="Q439" s="13">
        <v>25.3</v>
      </c>
      <c r="R439" s="13">
        <v>1600</v>
      </c>
      <c r="S439" s="13">
        <v>60</v>
      </c>
      <c r="T439" s="18">
        <v>895812</v>
      </c>
      <c r="U439" s="18">
        <v>1.38</v>
      </c>
      <c r="V439" s="18">
        <v>152.9</v>
      </c>
      <c r="W439" s="13" t="s">
        <v>28</v>
      </c>
      <c r="X439" s="13" t="str">
        <f>IFERROR(((W439*1000000)/Table2[[#This Row],[Number of Service Connections]])/365,"")</f>
        <v/>
      </c>
      <c r="Y439" s="18">
        <v>2340.12</v>
      </c>
      <c r="Z439" s="18">
        <v>1024.06</v>
      </c>
      <c r="AA439" s="13" t="s">
        <v>22</v>
      </c>
      <c r="AB439" s="16">
        <v>2.7465899653527213E-2</v>
      </c>
      <c r="AC439" s="16">
        <v>4.7484847178265038E-3</v>
      </c>
      <c r="AD439" s="18">
        <v>3364.18</v>
      </c>
      <c r="AE439" s="20">
        <f t="shared" si="6"/>
        <v>14.37862483923432</v>
      </c>
      <c r="AF439" s="13">
        <v>2.9101778418649054</v>
      </c>
      <c r="AG439" s="13">
        <f>(Table2[[#This Row],[Real Losses (million gallons/ year)]]*1000000)/Table2[[#This Row],[Number of Service Connections]]/365</f>
        <v>11.468446997369414</v>
      </c>
      <c r="AH439" s="13">
        <f>(Table2[[#This Row],[Real Losses (million gallons/ year)]]*1000000)/Table2[[#This Row],[Length of Mains (miles)]]/365</f>
        <v>725.27728046604989</v>
      </c>
      <c r="AI439" s="18">
        <v>2.1026125000000002</v>
      </c>
      <c r="AJ439" s="18">
        <v>1.462575</v>
      </c>
      <c r="AK439" s="18">
        <v>0.64003750000000004</v>
      </c>
      <c r="AL439" s="13">
        <v>64.213859784927493</v>
      </c>
      <c r="AM439" s="13">
        <v>6.697573046463738</v>
      </c>
      <c r="AO439" s="14" t="s">
        <v>23</v>
      </c>
      <c r="AP439" s="14" t="s">
        <v>55</v>
      </c>
      <c r="AQ439" s="14" t="s">
        <v>25</v>
      </c>
    </row>
    <row r="440" spans="1:43" x14ac:dyDescent="0.2">
      <c r="A440" s="13" t="s">
        <v>680</v>
      </c>
      <c r="B440" s="13" t="s">
        <v>355</v>
      </c>
      <c r="C440" s="13" t="s">
        <v>1212</v>
      </c>
      <c r="D440" s="13">
        <v>0</v>
      </c>
      <c r="E440" s="13">
        <v>142.251</v>
      </c>
      <c r="F440" s="13">
        <v>0</v>
      </c>
      <c r="G440" s="13">
        <v>142.251</v>
      </c>
      <c r="H440" s="13">
        <v>92.191999999999993</v>
      </c>
      <c r="I440" s="13">
        <v>0</v>
      </c>
      <c r="J440" s="13">
        <v>0</v>
      </c>
      <c r="K440" s="13">
        <v>1.7781375000000001</v>
      </c>
      <c r="L440" s="13">
        <v>93.970137499999993</v>
      </c>
      <c r="M440" s="13">
        <v>48.280862500000012</v>
      </c>
      <c r="N440" s="13">
        <v>5.4383180263157866</v>
      </c>
      <c r="O440" s="13">
        <v>42.842544473684228</v>
      </c>
      <c r="P440" s="13">
        <v>50.059000000000012</v>
      </c>
      <c r="Q440" s="13">
        <v>31.9</v>
      </c>
      <c r="R440" s="13">
        <v>2007</v>
      </c>
      <c r="S440" s="13">
        <v>80.73</v>
      </c>
      <c r="T440" s="18">
        <v>414073.76</v>
      </c>
      <c r="U440" s="18">
        <v>7.02</v>
      </c>
      <c r="V440" s="18">
        <v>1652.83</v>
      </c>
      <c r="W440" s="13">
        <v>13.956165247050002</v>
      </c>
      <c r="X440" s="13">
        <f>IFERROR(((W440*1000000)/Table2[[#This Row],[Number of Service Connections]])/365,"")</f>
        <v>19.051354843049332</v>
      </c>
      <c r="Y440" s="18">
        <v>38176.99</v>
      </c>
      <c r="Z440" s="18">
        <v>70811.44</v>
      </c>
      <c r="AA440" s="13" t="s">
        <v>22</v>
      </c>
      <c r="AB440" s="16">
        <v>0.35190613774244123</v>
      </c>
      <c r="AC440" s="16">
        <v>0.27030786575633609</v>
      </c>
      <c r="AD440" s="18">
        <v>108988.43</v>
      </c>
      <c r="AE440" s="20">
        <f t="shared" si="6"/>
        <v>65.907491587662392</v>
      </c>
      <c r="AF440" s="13">
        <v>7.4237675346093974</v>
      </c>
      <c r="AG440" s="13">
        <f>(Table2[[#This Row],[Real Losses (million gallons/ year)]]*1000000)/Table2[[#This Row],[Number of Service Connections]]/365</f>
        <v>58.483724053052988</v>
      </c>
      <c r="AH440" s="13">
        <f>(Table2[[#This Row],[Real Losses (million gallons/ year)]]*1000000)/Table2[[#This Row],[Length of Mains (miles)]]/365</f>
        <v>3679.5245822720171</v>
      </c>
      <c r="AI440" s="18">
        <v>54.304150473343299</v>
      </c>
      <c r="AJ440" s="18">
        <v>19.021918285999003</v>
      </c>
      <c r="AK440" s="18">
        <v>35.282232187344292</v>
      </c>
      <c r="AL440" s="13">
        <v>63.577777777777769</v>
      </c>
      <c r="AM440" s="13">
        <v>42.842544473684228</v>
      </c>
      <c r="AN440" s="13">
        <v>3.0697934364699582</v>
      </c>
      <c r="AO440" s="14" t="s">
        <v>36</v>
      </c>
      <c r="AP440" s="14" t="s">
        <v>24</v>
      </c>
      <c r="AQ440" s="14" t="s">
        <v>25</v>
      </c>
    </row>
    <row r="441" spans="1:43" x14ac:dyDescent="0.2">
      <c r="A441" s="13" t="s">
        <v>681</v>
      </c>
      <c r="B441" s="13" t="s">
        <v>47</v>
      </c>
      <c r="C441" s="13" t="s">
        <v>1213</v>
      </c>
      <c r="D441" s="13">
        <v>1745.588</v>
      </c>
      <c r="E441" s="13">
        <v>0</v>
      </c>
      <c r="F441" s="13">
        <v>39.081000000000003</v>
      </c>
      <c r="G441" s="13">
        <v>1742.092124777839</v>
      </c>
      <c r="H441" s="13">
        <v>1574.6</v>
      </c>
      <c r="I441" s="13">
        <v>0</v>
      </c>
      <c r="J441" s="13">
        <v>0</v>
      </c>
      <c r="K441" s="13">
        <v>21.77615155972299</v>
      </c>
      <c r="L441" s="13">
        <v>1596.376151559723</v>
      </c>
      <c r="M441" s="13">
        <v>145.71597321811601</v>
      </c>
      <c r="N441" s="13">
        <v>26.6102937919648</v>
      </c>
      <c r="O441" s="13">
        <v>119.1056794261512</v>
      </c>
      <c r="P441" s="13">
        <v>167.492124777839</v>
      </c>
      <c r="Q441" s="13">
        <v>222</v>
      </c>
      <c r="R441" s="13">
        <v>18660</v>
      </c>
      <c r="S441" s="13">
        <v>55</v>
      </c>
      <c r="T441" s="18">
        <v>4846048</v>
      </c>
      <c r="U441" s="18">
        <v>4.55</v>
      </c>
      <c r="V441" s="18">
        <v>310.45999999999998</v>
      </c>
      <c r="W441" s="13">
        <v>96.263448374999996</v>
      </c>
      <c r="X441" s="13">
        <f>IFERROR(((W441*1000000)/Table2[[#This Row],[Number of Service Connections]])/365,"")</f>
        <v>14.133733922829583</v>
      </c>
      <c r="Y441" s="18">
        <v>120989.02</v>
      </c>
      <c r="Z441" s="18">
        <v>36977.550000000003</v>
      </c>
      <c r="AA441" s="13" t="s">
        <v>22</v>
      </c>
      <c r="AB441" s="16">
        <v>9.6144240821476934E-2</v>
      </c>
      <c r="AC441" s="16">
        <v>3.3992068595234896E-2</v>
      </c>
      <c r="AD441" s="18">
        <v>157966.57</v>
      </c>
      <c r="AE441" s="20">
        <f t="shared" si="6"/>
        <v>21.394525425144401</v>
      </c>
      <c r="AF441" s="13">
        <v>3.9070157823437133</v>
      </c>
      <c r="AG441" s="13">
        <f>(Table2[[#This Row],[Real Losses (million gallons/ year)]]*1000000)/Table2[[#This Row],[Number of Service Connections]]/365</f>
        <v>17.487509642800688</v>
      </c>
      <c r="AH441" s="13">
        <f>(Table2[[#This Row],[Real Losses (million gallons/ year)]]*1000000)/Table2[[#This Row],[Length of Mains (miles)]]/365</f>
        <v>1469.8960807867604</v>
      </c>
      <c r="AI441" s="18">
        <v>8.4655182207931396</v>
      </c>
      <c r="AJ441" s="18">
        <v>6.4838703108252949</v>
      </c>
      <c r="AK441" s="18">
        <v>1.9816479099678457</v>
      </c>
      <c r="AL441" s="13">
        <v>73.983976961097554</v>
      </c>
      <c r="AM441" s="13">
        <v>119.1056794261512</v>
      </c>
      <c r="AN441" s="13">
        <v>1.2372887262688526</v>
      </c>
      <c r="AO441" s="14" t="s">
        <v>23</v>
      </c>
      <c r="AP441" s="14" t="s">
        <v>33</v>
      </c>
      <c r="AQ441" s="14" t="s">
        <v>43</v>
      </c>
    </row>
    <row r="442" spans="1:43" ht="22.5" x14ac:dyDescent="0.2">
      <c r="A442" s="13" t="s">
        <v>682</v>
      </c>
      <c r="B442" s="13" t="s">
        <v>1318</v>
      </c>
      <c r="C442" s="13" t="s">
        <v>1214</v>
      </c>
      <c r="D442" s="13">
        <v>21.405999999999999</v>
      </c>
      <c r="E442" s="13">
        <v>0</v>
      </c>
      <c r="F442" s="13">
        <v>0</v>
      </c>
      <c r="G442" s="13">
        <v>21.445999999999998</v>
      </c>
      <c r="H442" s="13">
        <v>18.1693</v>
      </c>
      <c r="I442" s="13">
        <v>0</v>
      </c>
      <c r="J442" s="13">
        <v>0.01</v>
      </c>
      <c r="K442" s="13">
        <v>0.435</v>
      </c>
      <c r="L442" s="13">
        <v>18.6143</v>
      </c>
      <c r="M442" s="13">
        <v>2.8316999999999979</v>
      </c>
      <c r="N442" s="13">
        <v>0.28266754292929308</v>
      </c>
      <c r="O442" s="13">
        <v>2.5490324570707048</v>
      </c>
      <c r="P442" s="13">
        <v>3.2766999999999977</v>
      </c>
      <c r="Q442" s="13">
        <v>23.277000000000001</v>
      </c>
      <c r="R442" s="13">
        <v>390</v>
      </c>
      <c r="S442" s="13">
        <v>52</v>
      </c>
      <c r="T442" s="18">
        <v>179794.9</v>
      </c>
      <c r="U442" s="18">
        <v>9.9</v>
      </c>
      <c r="V442" s="18">
        <v>8399.2800000000007</v>
      </c>
      <c r="W442" s="13" t="s">
        <v>28</v>
      </c>
      <c r="X442" s="13" t="str">
        <f>IFERROR(((W442*1000000)/Table2[[#This Row],[Number of Service Connections]])/365,"")</f>
        <v/>
      </c>
      <c r="Y442" s="18">
        <v>2798.41</v>
      </c>
      <c r="Z442" s="18">
        <v>21410.04</v>
      </c>
      <c r="AA442" s="13" t="s">
        <v>22</v>
      </c>
      <c r="AB442" s="16">
        <v>0.15278839876900113</v>
      </c>
      <c r="AC442" s="16">
        <v>0.15543336107433989</v>
      </c>
      <c r="AD442" s="18">
        <v>24208.45</v>
      </c>
      <c r="AE442" s="20">
        <f t="shared" si="6"/>
        <v>19.892518440463629</v>
      </c>
      <c r="AF442" s="13">
        <v>1.9857221140097863</v>
      </c>
      <c r="AG442" s="13">
        <f>(Table2[[#This Row],[Real Losses (million gallons/ year)]]*1000000)/Table2[[#This Row],[Number of Service Connections]]/365</f>
        <v>17.906796326453843</v>
      </c>
      <c r="AH442" s="13">
        <f>(Table2[[#This Row],[Real Losses (million gallons/ year)]]*1000000)/Table2[[#This Row],[Length of Mains (miles)]]/365</f>
        <v>300.0236528468875</v>
      </c>
      <c r="AI442" s="18">
        <v>62.072948717948719</v>
      </c>
      <c r="AJ442" s="18">
        <v>7.175410256410256</v>
      </c>
      <c r="AK442" s="18">
        <v>54.89753846153846</v>
      </c>
      <c r="AL442" s="13">
        <v>52.019631614652752</v>
      </c>
      <c r="AM442" s="13">
        <v>2.5490324570707048</v>
      </c>
      <c r="AO442" s="14" t="s">
        <v>23</v>
      </c>
      <c r="AP442" s="14" t="s">
        <v>55</v>
      </c>
      <c r="AQ442" s="14" t="s">
        <v>40</v>
      </c>
    </row>
    <row r="443" spans="1:43" x14ac:dyDescent="0.2">
      <c r="A443" s="13" t="s">
        <v>683</v>
      </c>
      <c r="B443" s="13" t="s">
        <v>57</v>
      </c>
      <c r="C443" s="13" t="s">
        <v>1215</v>
      </c>
      <c r="E443" s="13">
        <v>133.83500000000001</v>
      </c>
      <c r="G443" s="13">
        <v>134.50753768844223</v>
      </c>
      <c r="H443" s="13">
        <v>110.36499999999999</v>
      </c>
      <c r="J443" s="13">
        <v>0</v>
      </c>
      <c r="K443" s="13">
        <v>1.6813442211055278</v>
      </c>
      <c r="L443" s="13">
        <v>112.04634422110553</v>
      </c>
      <c r="M443" s="13">
        <v>22.461193467336699</v>
      </c>
      <c r="N443" s="13">
        <v>3.4420531390928977</v>
      </c>
      <c r="O443" s="13">
        <v>19.0191403282438</v>
      </c>
      <c r="P443" s="13">
        <v>24.142537688442225</v>
      </c>
      <c r="Q443" s="13">
        <v>108</v>
      </c>
      <c r="R443" s="13">
        <v>2469</v>
      </c>
      <c r="S443" s="13">
        <v>65</v>
      </c>
      <c r="T443" s="18">
        <v>882415</v>
      </c>
      <c r="U443" s="18">
        <v>14.76</v>
      </c>
      <c r="V443" s="18">
        <v>2557.3000000000002</v>
      </c>
      <c r="W443" s="13">
        <v>22.648596749999996</v>
      </c>
      <c r="X443" s="13">
        <f>IFERROR(((W443*1000000)/Table2[[#This Row],[Number of Service Connections]])/365,"")</f>
        <v>25.132017010935598</v>
      </c>
      <c r="Y443" s="18">
        <v>50804.7</v>
      </c>
      <c r="Z443" s="18">
        <v>48637.65</v>
      </c>
      <c r="AA443" s="13" t="s">
        <v>22</v>
      </c>
      <c r="AB443" s="16">
        <v>0.17948836253595854</v>
      </c>
      <c r="AC443" s="16">
        <v>0.11756605845442587</v>
      </c>
      <c r="AD443" s="18">
        <v>99442.35</v>
      </c>
      <c r="AE443" s="20">
        <f t="shared" si="6"/>
        <v>24.924064944863371</v>
      </c>
      <c r="AF443" s="13">
        <v>3.8194745131054084</v>
      </c>
      <c r="AG443" s="13">
        <f>(Table2[[#This Row],[Real Losses (million gallons/ year)]]*1000000)/Table2[[#This Row],[Number of Service Connections]]/365</f>
        <v>21.104590431757963</v>
      </c>
      <c r="AH443" s="13">
        <f>(Table2[[#This Row],[Real Losses (million gallons/ year)]]*1000000)/Table2[[#This Row],[Length of Mains (miles)]]/365</f>
        <v>482.47438681491121</v>
      </c>
      <c r="AI443" s="18">
        <v>40.276366950182258</v>
      </c>
      <c r="AJ443" s="18">
        <v>20.57703523693803</v>
      </c>
      <c r="AK443" s="18">
        <v>19.699331713244227</v>
      </c>
      <c r="AL443" s="13">
        <v>73.719237147595351</v>
      </c>
      <c r="AM443" s="13">
        <v>19.0191403282438</v>
      </c>
      <c r="AN443" s="13">
        <v>0.83974917025461204</v>
      </c>
      <c r="AO443" s="14" t="s">
        <v>36</v>
      </c>
      <c r="AP443" s="14" t="s">
        <v>24</v>
      </c>
      <c r="AQ443" s="14" t="s">
        <v>25</v>
      </c>
    </row>
    <row r="444" spans="1:43" x14ac:dyDescent="0.2">
      <c r="A444" s="13" t="s">
        <v>684</v>
      </c>
      <c r="B444" s="13" t="s">
        <v>685</v>
      </c>
      <c r="C444" s="13" t="s">
        <v>1216</v>
      </c>
      <c r="D444" s="13">
        <v>152.03800000000001</v>
      </c>
      <c r="G444" s="13">
        <v>152.03800000000001</v>
      </c>
      <c r="H444" s="13">
        <v>93.204999999999998</v>
      </c>
      <c r="J444" s="13">
        <v>7.2849999999999998E-2</v>
      </c>
      <c r="K444" s="13">
        <v>1.9004750000000001</v>
      </c>
      <c r="L444" s="13">
        <v>95.178325000000001</v>
      </c>
      <c r="M444" s="13">
        <v>56.85967500000001</v>
      </c>
      <c r="N444" s="13">
        <v>5.5224680263157939</v>
      </c>
      <c r="O444" s="13">
        <v>51.337206973684218</v>
      </c>
      <c r="P444" s="13">
        <v>58.833000000000013</v>
      </c>
      <c r="Q444" s="13">
        <v>21</v>
      </c>
      <c r="R444" s="13">
        <v>1047</v>
      </c>
      <c r="S444" s="13">
        <v>50</v>
      </c>
      <c r="T444" s="18">
        <v>565467.53</v>
      </c>
      <c r="U444" s="18">
        <v>26.1</v>
      </c>
      <c r="W444" s="13" t="s">
        <v>28</v>
      </c>
      <c r="X444" s="13" t="str">
        <f>IFERROR(((W444*1000000)/Table2[[#This Row],[Number of Service Connections]])/365,"")</f>
        <v/>
      </c>
      <c r="Y444" s="18">
        <v>144136.42000000001</v>
      </c>
      <c r="AA444" s="13" t="s">
        <v>32</v>
      </c>
      <c r="AB444" s="16">
        <v>0.38696246990883865</v>
      </c>
      <c r="AC444" s="16">
        <v>2.7155251513734133</v>
      </c>
      <c r="AD444" s="18">
        <v>144136.42000000001</v>
      </c>
      <c r="AE444" s="20">
        <f t="shared" si="6"/>
        <v>148.78694508772622</v>
      </c>
      <c r="AF444" s="13">
        <v>14.450859013530621</v>
      </c>
      <c r="AG444" s="13">
        <f>(Table2[[#This Row],[Real Losses (million gallons/ year)]]*1000000)/Table2[[#This Row],[Number of Service Connections]]/365</f>
        <v>134.33608607419561</v>
      </c>
      <c r="AH444" s="13">
        <f>(Table2[[#This Row],[Real Losses (million gallons/ year)]]*1000000)/Table2[[#This Row],[Length of Mains (miles)]]/365</f>
        <v>6697.61343427061</v>
      </c>
      <c r="AI444" s="18">
        <v>137.66611270296085</v>
      </c>
      <c r="AJ444" s="18">
        <v>137.66611270296085</v>
      </c>
      <c r="AK444" s="18">
        <v>0</v>
      </c>
      <c r="AL444" s="13">
        <v>39.558823529411761</v>
      </c>
      <c r="AM444" s="13">
        <v>51.337206973684218</v>
      </c>
      <c r="AO444" s="14" t="s">
        <v>23</v>
      </c>
      <c r="AP444" s="14" t="s">
        <v>25</v>
      </c>
      <c r="AQ444" s="14" t="s">
        <v>24</v>
      </c>
    </row>
    <row r="445" spans="1:43" x14ac:dyDescent="0.2">
      <c r="A445" s="13" t="s">
        <v>686</v>
      </c>
      <c r="B445" s="13" t="s">
        <v>687</v>
      </c>
      <c r="C445" s="13" t="s">
        <v>1217</v>
      </c>
      <c r="E445" s="13">
        <v>9.6080000000000005</v>
      </c>
      <c r="G445" s="13">
        <v>9.5128712871287124</v>
      </c>
      <c r="H445" s="13">
        <v>7.8239999999999998</v>
      </c>
      <c r="K445" s="13">
        <v>0.02</v>
      </c>
      <c r="L445" s="13">
        <v>7.8439999999999994</v>
      </c>
      <c r="M445" s="13">
        <v>1.668871287128713</v>
      </c>
      <c r="N445" s="13">
        <v>0.45200000000000001</v>
      </c>
      <c r="O445" s="13">
        <v>1.2168712871287131</v>
      </c>
      <c r="P445" s="13">
        <v>1.688871287128713</v>
      </c>
      <c r="Q445" s="13">
        <v>5.8</v>
      </c>
      <c r="R445" s="13">
        <v>245</v>
      </c>
      <c r="S445" s="13">
        <v>54</v>
      </c>
      <c r="T445" s="18">
        <v>116611</v>
      </c>
      <c r="U445" s="18">
        <v>10.29</v>
      </c>
      <c r="V445" s="18">
        <v>2.35</v>
      </c>
      <c r="W445" s="13" t="s">
        <v>28</v>
      </c>
      <c r="X445" s="13" t="str">
        <f>IFERROR(((W445*1000000)/Table2[[#This Row],[Number of Service Connections]])/365,"")</f>
        <v/>
      </c>
      <c r="Y445" s="18">
        <v>4651.08</v>
      </c>
      <c r="Z445" s="18">
        <v>2.86</v>
      </c>
      <c r="AA445" s="13" t="s">
        <v>22</v>
      </c>
      <c r="AB445" s="16">
        <v>0.17753538717735223</v>
      </c>
      <c r="AC445" s="16">
        <v>3.9910357063439574E-2</v>
      </c>
      <c r="AD445" s="18">
        <v>4653.9399999999996</v>
      </c>
      <c r="AE445" s="20">
        <f t="shared" si="6"/>
        <v>18.662245313153065</v>
      </c>
      <c r="AF445" s="13">
        <v>5.0545149566675986</v>
      </c>
      <c r="AG445" s="13">
        <f>(Table2[[#This Row],[Real Losses (million gallons/ year)]]*1000000)/Table2[[#This Row],[Number of Service Connections]]/365</f>
        <v>13.607730356485467</v>
      </c>
      <c r="AH445" s="13">
        <f>(Table2[[#This Row],[Real Losses (million gallons/ year)]]*1000000)/Table2[[#This Row],[Length of Mains (miles)]]/365</f>
        <v>574.80929954119654</v>
      </c>
      <c r="AI445" s="18">
        <v>18.995673469387754</v>
      </c>
      <c r="AJ445" s="18">
        <v>18.984000000000002</v>
      </c>
      <c r="AK445" s="18">
        <v>1.1673469387755103E-2</v>
      </c>
      <c r="AL445" s="13">
        <v>23.722222222222221</v>
      </c>
      <c r="AM445" s="13">
        <v>1.2168712871287131</v>
      </c>
      <c r="AO445" s="14" t="s">
        <v>36</v>
      </c>
      <c r="AP445" s="14" t="s">
        <v>25</v>
      </c>
      <c r="AQ445" s="14" t="s">
        <v>24</v>
      </c>
    </row>
    <row r="446" spans="1:43" x14ac:dyDescent="0.2">
      <c r="A446" s="13" t="s">
        <v>688</v>
      </c>
      <c r="B446" s="13" t="s">
        <v>689</v>
      </c>
      <c r="C446" s="13" t="s">
        <v>1218</v>
      </c>
      <c r="D446" s="13">
        <v>58.601999999999997</v>
      </c>
      <c r="E446" s="13">
        <v>0</v>
      </c>
      <c r="F446" s="13">
        <v>0</v>
      </c>
      <c r="G446" s="13">
        <v>58.601999999999997</v>
      </c>
      <c r="H446" s="13">
        <v>48.62</v>
      </c>
      <c r="J446" s="13">
        <v>0</v>
      </c>
      <c r="K446" s="13">
        <v>0.73252499999999998</v>
      </c>
      <c r="L446" s="13">
        <v>49.352525</v>
      </c>
      <c r="M446" s="13">
        <v>9.2494749999999968</v>
      </c>
      <c r="N446" s="13">
        <v>2.8270023684210517</v>
      </c>
      <c r="O446" s="13">
        <v>6.4224726315789447</v>
      </c>
      <c r="P446" s="13">
        <v>9.9819999999999975</v>
      </c>
      <c r="Q446" s="13">
        <v>15</v>
      </c>
      <c r="R446" s="13">
        <v>776</v>
      </c>
      <c r="S446" s="13">
        <v>82</v>
      </c>
      <c r="T446" s="18">
        <v>238238.96</v>
      </c>
      <c r="U446" s="18">
        <v>3.28</v>
      </c>
      <c r="V446" s="18">
        <v>362.48</v>
      </c>
      <c r="W446" s="13" t="s">
        <v>28</v>
      </c>
      <c r="X446" s="13" t="str">
        <f>IFERROR(((W446*1000000)/Table2[[#This Row],[Number of Service Connections]])/365,"")</f>
        <v/>
      </c>
      <c r="Y446" s="18">
        <v>9272.57</v>
      </c>
      <c r="Z446" s="18">
        <v>2328.02</v>
      </c>
      <c r="AA446" s="13" t="s">
        <v>22</v>
      </c>
      <c r="AB446" s="16">
        <v>0.17033548343059957</v>
      </c>
      <c r="AC446" s="16">
        <v>4.9807602039212161E-2</v>
      </c>
      <c r="AD446" s="18">
        <v>11600.59</v>
      </c>
      <c r="AE446" s="20">
        <f t="shared" si="6"/>
        <v>32.655963140799308</v>
      </c>
      <c r="AF446" s="13">
        <v>9.980943258088729</v>
      </c>
      <c r="AG446" s="13">
        <f>(Table2[[#This Row],[Real Losses (million gallons/ year)]]*1000000)/Table2[[#This Row],[Number of Service Connections]]/365</f>
        <v>22.675019882710579</v>
      </c>
      <c r="AH446" s="13">
        <f>(Table2[[#This Row],[Real Losses (million gallons/ year)]]*1000000)/Table2[[#This Row],[Length of Mains (miles)]]/365</f>
        <v>1173.0543619322273</v>
      </c>
      <c r="AI446" s="18">
        <v>14.949213917525773</v>
      </c>
      <c r="AJ446" s="18">
        <v>11.949188144329897</v>
      </c>
      <c r="AK446" s="18">
        <v>3.0000257731958762</v>
      </c>
      <c r="AL446" s="13">
        <v>35.922222222222217</v>
      </c>
      <c r="AM446" s="13">
        <v>6.4224726315789447</v>
      </c>
      <c r="AO446" s="14" t="s">
        <v>23</v>
      </c>
      <c r="AP446" s="14" t="s">
        <v>25</v>
      </c>
      <c r="AQ446" s="14" t="s">
        <v>24</v>
      </c>
    </row>
    <row r="447" spans="1:43" x14ac:dyDescent="0.2">
      <c r="A447" s="13" t="s">
        <v>690</v>
      </c>
      <c r="B447" s="13" t="s">
        <v>338</v>
      </c>
      <c r="C447" s="13" t="s">
        <v>1219</v>
      </c>
      <c r="D447" s="13">
        <v>1130.212</v>
      </c>
      <c r="E447" s="13">
        <v>0</v>
      </c>
      <c r="F447" s="13">
        <v>175.11600000000001</v>
      </c>
      <c r="G447" s="13">
        <v>955.096</v>
      </c>
      <c r="H447" s="13">
        <v>832.34500000000003</v>
      </c>
      <c r="I447" s="13">
        <v>0</v>
      </c>
      <c r="J447" s="13">
        <v>0.63700000000000001</v>
      </c>
      <c r="K447" s="13">
        <v>14.086</v>
      </c>
      <c r="L447" s="13">
        <v>847.06799999999998</v>
      </c>
      <c r="M447" s="13">
        <v>108.02800000000002</v>
      </c>
      <c r="N447" s="13">
        <v>21.468235153061215</v>
      </c>
      <c r="O447" s="13">
        <v>86.559764846938805</v>
      </c>
      <c r="P447" s="13">
        <v>122.75100000000002</v>
      </c>
      <c r="Q447" s="13">
        <v>200.08</v>
      </c>
      <c r="R447" s="13">
        <v>8890</v>
      </c>
      <c r="S447" s="13">
        <v>70</v>
      </c>
      <c r="T447" s="18">
        <v>4054476</v>
      </c>
      <c r="U447" s="18">
        <v>4.68</v>
      </c>
      <c r="V447" s="18">
        <v>193.26</v>
      </c>
      <c r="W447" s="13">
        <v>61.727083039999997</v>
      </c>
      <c r="X447" s="13">
        <f>IFERROR(((W447*1000000)/Table2[[#This Row],[Number of Service Connections]])/365,"")</f>
        <v>19.023092913385828</v>
      </c>
      <c r="Y447" s="18">
        <v>100471.34</v>
      </c>
      <c r="Z447" s="18">
        <v>16728.54</v>
      </c>
      <c r="AA447" s="13" t="s">
        <v>22</v>
      </c>
      <c r="AB447" s="16">
        <v>0.12852215902904005</v>
      </c>
      <c r="AC447" s="16">
        <v>2.9608079478247222E-2</v>
      </c>
      <c r="AD447" s="18">
        <v>117199.88</v>
      </c>
      <c r="AE447" s="20">
        <f t="shared" si="6"/>
        <v>33.292139852381474</v>
      </c>
      <c r="AF447" s="13">
        <v>6.6160947819040059</v>
      </c>
      <c r="AG447" s="13">
        <f>(Table2[[#This Row],[Real Losses (million gallons/ year)]]*1000000)/Table2[[#This Row],[Number of Service Connections]]/365</f>
        <v>26.676045070477468</v>
      </c>
      <c r="AH447" s="13">
        <f>(Table2[[#This Row],[Real Losses (million gallons/ year)]]*1000000)/Table2[[#This Row],[Length of Mains (miles)]]/365</f>
        <v>1185.2760929455451</v>
      </c>
      <c r="AI447" s="18">
        <v>13.183338582677166</v>
      </c>
      <c r="AJ447" s="18">
        <v>11.301613048368955</v>
      </c>
      <c r="AK447" s="18">
        <v>1.8817255343082115</v>
      </c>
      <c r="AL447" s="13">
        <v>75.607843137254903</v>
      </c>
      <c r="AM447" s="13">
        <v>86.559764846938805</v>
      </c>
      <c r="AN447" s="13">
        <v>1.402297996016544</v>
      </c>
      <c r="AO447" s="14" t="s">
        <v>23</v>
      </c>
      <c r="AP447" s="14" t="s">
        <v>25</v>
      </c>
      <c r="AQ447" s="14" t="s">
        <v>55</v>
      </c>
    </row>
    <row r="448" spans="1:43" x14ac:dyDescent="0.2">
      <c r="A448" s="13" t="s">
        <v>691</v>
      </c>
      <c r="B448" s="13" t="s">
        <v>692</v>
      </c>
      <c r="C448" s="13" t="s">
        <v>1220</v>
      </c>
      <c r="D448" s="13">
        <v>16.373999999999999</v>
      </c>
      <c r="E448" s="13">
        <v>0</v>
      </c>
      <c r="F448" s="13">
        <v>0</v>
      </c>
      <c r="G448" s="13">
        <v>16.373999999999999</v>
      </c>
      <c r="H448" s="13">
        <v>13.662000000000001</v>
      </c>
      <c r="I448" s="13">
        <v>0</v>
      </c>
      <c r="J448" s="13">
        <v>0</v>
      </c>
      <c r="K448" s="13">
        <v>0.204675</v>
      </c>
      <c r="L448" s="13">
        <v>13.866675000000001</v>
      </c>
      <c r="M448" s="13">
        <v>2.507324999999998</v>
      </c>
      <c r="N448" s="13">
        <v>0.79414263157894871</v>
      </c>
      <c r="O448" s="13">
        <v>1.7131823684210494</v>
      </c>
      <c r="P448" s="13">
        <v>2.711999999999998</v>
      </c>
      <c r="Q448" s="13">
        <v>4.9000000000000004</v>
      </c>
      <c r="R448" s="13">
        <v>274</v>
      </c>
      <c r="S448" s="13">
        <v>55.2</v>
      </c>
      <c r="T448" s="18">
        <v>125331.84</v>
      </c>
      <c r="U448" s="18">
        <v>6.47</v>
      </c>
      <c r="V448" s="18">
        <v>457.14</v>
      </c>
      <c r="W448" s="13" t="s">
        <v>28</v>
      </c>
      <c r="X448" s="13" t="str">
        <f>IFERROR(((W448*1000000)/Table2[[#This Row],[Number of Service Connections]])/365,"")</f>
        <v/>
      </c>
      <c r="Y448" s="18">
        <v>5138.1000000000004</v>
      </c>
      <c r="Z448" s="18">
        <v>783.16</v>
      </c>
      <c r="AA448" s="13" t="s">
        <v>22</v>
      </c>
      <c r="AB448" s="16">
        <v>0.1656284353242945</v>
      </c>
      <c r="AC448" s="16">
        <v>4.7991253808416096E-2</v>
      </c>
      <c r="AD448" s="18">
        <v>5921.26</v>
      </c>
      <c r="AE448" s="20">
        <f t="shared" si="6"/>
        <v>25.070742925707407</v>
      </c>
      <c r="AF448" s="13">
        <v>7.9406322525642299</v>
      </c>
      <c r="AG448" s="13">
        <f>(Table2[[#This Row],[Real Losses (million gallons/ year)]]*1000000)/Table2[[#This Row],[Number of Service Connections]]/365</f>
        <v>17.130110673143179</v>
      </c>
      <c r="AH448" s="13">
        <f>(Table2[[#This Row],[Real Losses (million gallons/ year)]]*1000000)/Table2[[#This Row],[Length of Mains (miles)]]/365</f>
        <v>957.88782131453684</v>
      </c>
      <c r="AI448" s="18">
        <v>21.610437956204379</v>
      </c>
      <c r="AJ448" s="18">
        <v>18.752189781021897</v>
      </c>
      <c r="AK448" s="18">
        <v>2.8582481751824815</v>
      </c>
      <c r="AL448" s="13">
        <v>51.811111111111103</v>
      </c>
      <c r="AM448" s="13">
        <v>1.7131823684210494</v>
      </c>
      <c r="AO448" s="14" t="s">
        <v>23</v>
      </c>
      <c r="AP448" s="14" t="s">
        <v>25</v>
      </c>
      <c r="AQ448" s="14" t="s">
        <v>24</v>
      </c>
    </row>
    <row r="449" spans="1:43" x14ac:dyDescent="0.2">
      <c r="A449" s="13" t="s">
        <v>670</v>
      </c>
      <c r="B449" s="13" t="s">
        <v>1247</v>
      </c>
      <c r="C449" s="13" t="s">
        <v>1205</v>
      </c>
      <c r="D449" s="13">
        <v>61.57</v>
      </c>
      <c r="G449" s="13">
        <v>64.135416666666671</v>
      </c>
      <c r="H449" s="13">
        <v>49.387999999999998</v>
      </c>
      <c r="K449" s="13">
        <v>0.80169270833333339</v>
      </c>
      <c r="L449" s="13">
        <v>50.189692708333332</v>
      </c>
      <c r="M449" s="13">
        <v>13.945723958333339</v>
      </c>
      <c r="N449" s="13">
        <v>3.4362340735815602</v>
      </c>
      <c r="O449" s="13">
        <v>10.50948988475178</v>
      </c>
      <c r="P449" s="13">
        <v>14.747416666666673</v>
      </c>
      <c r="Q449" s="13">
        <v>25</v>
      </c>
      <c r="R449" s="13">
        <v>869</v>
      </c>
      <c r="S449" s="13">
        <v>47</v>
      </c>
      <c r="T449" s="18">
        <v>403000</v>
      </c>
      <c r="U449" s="18">
        <v>1.08</v>
      </c>
      <c r="V449" s="18">
        <v>1080</v>
      </c>
      <c r="W449" s="13" t="s">
        <v>28</v>
      </c>
      <c r="X449" s="13" t="str">
        <f>IFERROR(((W449*1000000)/Table2[[#This Row],[Number of Service Connections]])/365,"")</f>
        <v/>
      </c>
      <c r="Y449" s="18">
        <v>3724.88</v>
      </c>
      <c r="Z449" s="18">
        <v>11350.25</v>
      </c>
      <c r="AA449" s="13" t="s">
        <v>22</v>
      </c>
      <c r="AB449" s="16">
        <v>0.2299418547994154</v>
      </c>
      <c r="AC449" s="16">
        <v>3.9555719444899093E-2</v>
      </c>
      <c r="AD449" s="18">
        <v>15075.130000000001</v>
      </c>
      <c r="AE449" s="20">
        <f t="shared" si="6"/>
        <v>43.967160989117836</v>
      </c>
      <c r="AF449" s="13">
        <v>10.833532713027287</v>
      </c>
      <c r="AG449" s="13">
        <f>(Table2[[#This Row],[Real Losses (million gallons/ year)]]*1000000)/Table2[[#This Row],[Number of Service Connections]]/365</f>
        <v>33.133628276090548</v>
      </c>
      <c r="AH449" s="13">
        <f>(Table2[[#This Row],[Real Losses (million gallons/ year)]]*1000000)/Table2[[#This Row],[Length of Mains (miles)]]/365</f>
        <v>1151.7249188769074</v>
      </c>
      <c r="AI449" s="18">
        <v>17.347675489067893</v>
      </c>
      <c r="AJ449" s="18">
        <v>4.2863981588032223</v>
      </c>
      <c r="AK449" s="18">
        <v>13.061277330264671</v>
      </c>
      <c r="AL449" s="13">
        <v>29.143162393162395</v>
      </c>
      <c r="AM449" s="13">
        <v>10.50948988475178</v>
      </c>
      <c r="AO449" s="14" t="s">
        <v>23</v>
      </c>
      <c r="AP449" s="14" t="s">
        <v>24</v>
      </c>
      <c r="AQ449" s="14" t="s">
        <v>25</v>
      </c>
    </row>
    <row r="450" spans="1:43" x14ac:dyDescent="0.2">
      <c r="A450" s="13" t="s">
        <v>1366</v>
      </c>
      <c r="B450" s="13" t="s">
        <v>693</v>
      </c>
      <c r="C450" s="13" t="s">
        <v>1221</v>
      </c>
      <c r="D450" s="13">
        <v>27.56</v>
      </c>
      <c r="E450" s="13">
        <v>0</v>
      </c>
      <c r="F450" s="13">
        <v>0</v>
      </c>
      <c r="G450" s="13">
        <v>27.56</v>
      </c>
      <c r="H450" s="13">
        <v>22.478400000000001</v>
      </c>
      <c r="I450" s="13">
        <v>0</v>
      </c>
      <c r="J450" s="13">
        <v>1.4E-2</v>
      </c>
      <c r="K450" s="13">
        <v>0.34450000000000003</v>
      </c>
      <c r="L450" s="13">
        <v>22.8369</v>
      </c>
      <c r="M450" s="13">
        <v>4.7230999999999987</v>
      </c>
      <c r="N450" s="13">
        <v>1.308906526315792</v>
      </c>
      <c r="O450" s="13">
        <v>3.4141934736842066</v>
      </c>
      <c r="P450" s="13">
        <v>5.081599999999999</v>
      </c>
      <c r="Q450" s="13">
        <v>6.2</v>
      </c>
      <c r="R450" s="13">
        <v>431</v>
      </c>
      <c r="S450" s="13">
        <v>62</v>
      </c>
      <c r="T450" s="18">
        <v>235168.39</v>
      </c>
      <c r="U450" s="18">
        <v>8.5299999999999994</v>
      </c>
      <c r="V450" s="18">
        <v>352.39</v>
      </c>
      <c r="W450" s="13" t="s">
        <v>28</v>
      </c>
      <c r="X450" s="13" t="str">
        <f>IFERROR(((W450*1000000)/Table2[[#This Row],[Number of Service Connections]])/365,"")</f>
        <v/>
      </c>
      <c r="Y450" s="18">
        <v>11164.97</v>
      </c>
      <c r="Z450" s="18">
        <v>1203.1300000000001</v>
      </c>
      <c r="AA450" s="13" t="s">
        <v>22</v>
      </c>
      <c r="AB450" s="16">
        <v>0.18438316400580546</v>
      </c>
      <c r="AC450" s="16">
        <v>5.3129725991938298E-2</v>
      </c>
      <c r="AD450" s="18">
        <v>12368.099999999999</v>
      </c>
      <c r="AE450" s="20">
        <f t="shared" ref="AE450:AE513" si="7">AF450+AG450</f>
        <v>30.023201856148482</v>
      </c>
      <c r="AF450" s="13">
        <v>8.3202906672332073</v>
      </c>
      <c r="AG450" s="13">
        <f>(Table2[[#This Row],[Real Losses (million gallons/ year)]]*1000000)/Table2[[#This Row],[Number of Service Connections]]/365</f>
        <v>21.702911188915273</v>
      </c>
      <c r="AH450" s="13">
        <f>(Table2[[#This Row],[Real Losses (million gallons/ year)]]*1000000)/Table2[[#This Row],[Length of Mains (miles)]]/365</f>
        <v>1508.7023745842714</v>
      </c>
      <c r="AI450" s="18">
        <v>28.696287703016242</v>
      </c>
      <c r="AJ450" s="18">
        <v>25.904802784222738</v>
      </c>
      <c r="AK450" s="18">
        <v>2.7914849187935036</v>
      </c>
      <c r="AL450" s="13">
        <v>67.323529411764696</v>
      </c>
      <c r="AM450" s="13">
        <v>3.4141934736842066</v>
      </c>
      <c r="AO450" s="14" t="s">
        <v>23</v>
      </c>
      <c r="AP450" s="14" t="s">
        <v>55</v>
      </c>
      <c r="AQ450" s="14" t="s">
        <v>33</v>
      </c>
    </row>
    <row r="451" spans="1:43" ht="22.5" x14ac:dyDescent="0.2">
      <c r="A451" s="13" t="s">
        <v>694</v>
      </c>
      <c r="B451" s="13" t="s">
        <v>695</v>
      </c>
      <c r="C451" s="13" t="s">
        <v>1222</v>
      </c>
      <c r="D451" s="13">
        <v>23.425198999999999</v>
      </c>
      <c r="G451" s="13">
        <v>23.439262557534519</v>
      </c>
      <c r="H451" s="13">
        <v>20.867806000000002</v>
      </c>
      <c r="I451" s="13">
        <v>4.1700000000000001E-2</v>
      </c>
      <c r="K451" s="13">
        <v>0.46705000000000002</v>
      </c>
      <c r="L451" s="13">
        <v>21.376556000000001</v>
      </c>
      <c r="M451" s="13">
        <v>2.0627065575345185</v>
      </c>
      <c r="N451" s="13">
        <v>0.53664126323056993</v>
      </c>
      <c r="O451" s="13">
        <v>1.5260652943039485</v>
      </c>
      <c r="P451" s="13">
        <v>2.5297565575345184</v>
      </c>
      <c r="Q451" s="13">
        <v>11.8</v>
      </c>
      <c r="R451" s="13">
        <v>512</v>
      </c>
      <c r="S451" s="13">
        <v>56</v>
      </c>
      <c r="T451" s="18">
        <v>581696.72</v>
      </c>
      <c r="U451" s="18">
        <v>18.32</v>
      </c>
      <c r="V451" s="18">
        <v>304.25</v>
      </c>
      <c r="W451" s="13" t="s">
        <v>28</v>
      </c>
      <c r="X451" s="13" t="str">
        <f>IFERROR(((W451*1000000)/Table2[[#This Row],[Number of Service Connections]])/365,"")</f>
        <v/>
      </c>
      <c r="Y451" s="18">
        <v>9831.27</v>
      </c>
      <c r="Z451" s="18">
        <v>464.31</v>
      </c>
      <c r="AA451" s="13" t="s">
        <v>22</v>
      </c>
      <c r="AB451" s="16">
        <v>0.10792816332531467</v>
      </c>
      <c r="AC451" s="16">
        <v>1.7943496863238317E-2</v>
      </c>
      <c r="AD451" s="18">
        <v>10295.58</v>
      </c>
      <c r="AE451" s="20">
        <f t="shared" si="7"/>
        <v>11.037599301875634</v>
      </c>
      <c r="AF451" s="13">
        <v>2.8715821020471419</v>
      </c>
      <c r="AG451" s="13">
        <f>(Table2[[#This Row],[Real Losses (million gallons/ year)]]*1000000)/Table2[[#This Row],[Number of Service Connections]]/365</f>
        <v>8.1660171998284916</v>
      </c>
      <c r="AH451" s="13">
        <f>(Table2[[#This Row],[Real Losses (million gallons/ year)]]*1000000)/Table2[[#This Row],[Length of Mains (miles)]]/365</f>
        <v>354.32210222984639</v>
      </c>
      <c r="AI451" s="18">
        <v>20.1085546875</v>
      </c>
      <c r="AJ451" s="18">
        <v>19.201699218750001</v>
      </c>
      <c r="AK451" s="18">
        <v>0.90685546875</v>
      </c>
      <c r="AL451" s="13">
        <v>68.009114139359525</v>
      </c>
      <c r="AM451" s="13">
        <v>1.5260652943039485</v>
      </c>
      <c r="AO451" s="14" t="s">
        <v>23</v>
      </c>
      <c r="AP451" s="14" t="s">
        <v>24</v>
      </c>
      <c r="AQ451" s="14" t="s">
        <v>40</v>
      </c>
    </row>
    <row r="452" spans="1:43" x14ac:dyDescent="0.2">
      <c r="A452" s="13" t="s">
        <v>696</v>
      </c>
      <c r="B452" s="13" t="s">
        <v>697</v>
      </c>
      <c r="C452" s="13" t="s">
        <v>1223</v>
      </c>
      <c r="D452" s="13">
        <v>53.432000000000002</v>
      </c>
      <c r="E452" s="13">
        <v>0</v>
      </c>
      <c r="F452" s="13">
        <v>0</v>
      </c>
      <c r="G452" s="13">
        <v>53.432000000000002</v>
      </c>
      <c r="H452" s="13">
        <v>39.548999999999999</v>
      </c>
      <c r="I452" s="13">
        <v>0</v>
      </c>
      <c r="J452" s="13">
        <v>0</v>
      </c>
      <c r="K452" s="13">
        <v>0.66790000000000005</v>
      </c>
      <c r="L452" s="13">
        <v>40.216900000000003</v>
      </c>
      <c r="M452" s="13">
        <v>13.2151</v>
      </c>
      <c r="N452" s="13">
        <v>2.3139788157894747</v>
      </c>
      <c r="O452" s="13">
        <v>10.901121184210524</v>
      </c>
      <c r="P452" s="13">
        <v>13.882999999999999</v>
      </c>
      <c r="Q452" s="13">
        <v>10.64</v>
      </c>
      <c r="R452" s="13">
        <v>640</v>
      </c>
      <c r="S452" s="13">
        <v>58</v>
      </c>
      <c r="T452" s="18">
        <v>318266</v>
      </c>
      <c r="U452" s="18">
        <v>11.49</v>
      </c>
      <c r="V452" s="18">
        <v>379.4</v>
      </c>
      <c r="W452" s="13" t="s">
        <v>28</v>
      </c>
      <c r="X452" s="13" t="str">
        <f>IFERROR(((W452*1000000)/Table2[[#This Row],[Number of Service Connections]])/365,"")</f>
        <v/>
      </c>
      <c r="Y452" s="18">
        <v>26587.62</v>
      </c>
      <c r="Z452" s="18">
        <v>4135.8900000000003</v>
      </c>
      <c r="AA452" s="13" t="s">
        <v>22</v>
      </c>
      <c r="AB452" s="16">
        <v>0.25982557269052253</v>
      </c>
      <c r="AC452" s="16">
        <v>9.7330230784031399E-2</v>
      </c>
      <c r="AD452" s="18">
        <v>30723.51</v>
      </c>
      <c r="AE452" s="20">
        <f t="shared" si="7"/>
        <v>56.571489726027394</v>
      </c>
      <c r="AF452" s="13">
        <v>9.9057312319754907</v>
      </c>
      <c r="AG452" s="13">
        <f>(Table2[[#This Row],[Real Losses (million gallons/ year)]]*1000000)/Table2[[#This Row],[Number of Service Connections]]/365</f>
        <v>46.6657584940519</v>
      </c>
      <c r="AH452" s="13">
        <f>(Table2[[#This Row],[Real Losses (million gallons/ year)]]*1000000)/Table2[[#This Row],[Length of Mains (miles)]]/365</f>
        <v>2806.9629169354525</v>
      </c>
      <c r="AI452" s="18">
        <v>48.005484375000002</v>
      </c>
      <c r="AJ452" s="18">
        <v>41.543156250000003</v>
      </c>
      <c r="AK452" s="18">
        <v>6.462328125</v>
      </c>
      <c r="AL452" s="13">
        <v>41.266666666666666</v>
      </c>
      <c r="AM452" s="13">
        <v>10.901121184210524</v>
      </c>
      <c r="AO452" s="14" t="s">
        <v>23</v>
      </c>
      <c r="AP452" s="14" t="s">
        <v>25</v>
      </c>
      <c r="AQ452" s="14" t="s">
        <v>24</v>
      </c>
    </row>
    <row r="453" spans="1:43" x14ac:dyDescent="0.2">
      <c r="A453" s="13" t="s">
        <v>698</v>
      </c>
      <c r="B453" s="13" t="s">
        <v>57</v>
      </c>
      <c r="C453" s="13" t="s">
        <v>1224</v>
      </c>
      <c r="D453" s="13">
        <v>0</v>
      </c>
      <c r="E453" s="13">
        <v>74.387004000000005</v>
      </c>
      <c r="F453" s="13">
        <v>0</v>
      </c>
      <c r="G453" s="13">
        <v>74.387004000000005</v>
      </c>
      <c r="H453" s="13">
        <v>70.957999999999998</v>
      </c>
      <c r="I453" s="13">
        <v>0</v>
      </c>
      <c r="J453" s="13">
        <v>0</v>
      </c>
      <c r="K453" s="13">
        <v>0.92983755000000012</v>
      </c>
      <c r="L453" s="13">
        <v>71.88783755</v>
      </c>
      <c r="M453" s="13">
        <v>2.4991664500000041</v>
      </c>
      <c r="N453" s="13">
        <v>2.1824034074358951</v>
      </c>
      <c r="O453" s="13">
        <v>0.31676304256410903</v>
      </c>
      <c r="P453" s="13">
        <v>3.4290040000000044</v>
      </c>
      <c r="Q453" s="13">
        <v>125.7</v>
      </c>
      <c r="R453" s="13">
        <v>1704</v>
      </c>
      <c r="S453" s="13">
        <v>105.6</v>
      </c>
      <c r="T453" s="18">
        <v>806311</v>
      </c>
      <c r="U453" s="18">
        <v>10.48</v>
      </c>
      <c r="V453" s="18">
        <v>2431.34</v>
      </c>
      <c r="W453" s="13">
        <v>36.063192528000002</v>
      </c>
      <c r="X453" s="13">
        <f>IFERROR(((W453*1000000)/Table2[[#This Row],[Number of Service Connections]])/365,"")</f>
        <v>57.983138028169016</v>
      </c>
      <c r="Y453" s="18">
        <v>22871.59</v>
      </c>
      <c r="Z453" s="18">
        <v>3319.68</v>
      </c>
      <c r="AA453" s="13" t="s">
        <v>32</v>
      </c>
      <c r="AB453" s="16">
        <v>4.6096815513634669E-2</v>
      </c>
      <c r="AC453" s="16">
        <v>4.4568363720698397E-2</v>
      </c>
      <c r="AD453" s="18">
        <v>26191.27</v>
      </c>
      <c r="AE453" s="20">
        <f t="shared" si="7"/>
        <v>4.0182108978069397</v>
      </c>
      <c r="AF453" s="13">
        <v>3.5089128037749937</v>
      </c>
      <c r="AG453" s="13">
        <f>(Table2[[#This Row],[Real Losses (million gallons/ year)]]*1000000)/Table2[[#This Row],[Number of Service Connections]]/365</f>
        <v>0.50929809403194581</v>
      </c>
      <c r="AH453" s="13">
        <f>(Table2[[#This Row],[Real Losses (million gallons/ year)]]*1000000)/Table2[[#This Row],[Length of Mains (miles)]]/365</f>
        <v>6.904088721005853</v>
      </c>
      <c r="AI453" s="18">
        <v>15.370463615023475</v>
      </c>
      <c r="AJ453" s="18">
        <v>13.422294600938967</v>
      </c>
      <c r="AK453" s="18">
        <v>1.9481690140845069</v>
      </c>
      <c r="AL453" s="13">
        <v>75.922222222222217</v>
      </c>
      <c r="AM453" s="13">
        <v>0.31676304256410903</v>
      </c>
      <c r="AN453" s="13">
        <v>8.7835552084904699E-3</v>
      </c>
      <c r="AO453" s="14" t="s">
        <v>36</v>
      </c>
      <c r="AP453" s="14" t="s">
        <v>25</v>
      </c>
      <c r="AQ453" s="14" t="s">
        <v>33</v>
      </c>
    </row>
    <row r="454" spans="1:43" x14ac:dyDescent="0.2">
      <c r="A454" s="13" t="s">
        <v>699</v>
      </c>
      <c r="B454" s="13" t="s">
        <v>179</v>
      </c>
      <c r="C454" s="13" t="s">
        <v>1225</v>
      </c>
      <c r="D454" s="13">
        <v>1043.934</v>
      </c>
      <c r="E454" s="13">
        <v>0</v>
      </c>
      <c r="F454" s="13">
        <v>275.06400000000002</v>
      </c>
      <c r="G454" s="13">
        <v>768.86999999999989</v>
      </c>
      <c r="H454" s="13">
        <v>667.3</v>
      </c>
      <c r="I454" s="13">
        <v>0.48199999999999998</v>
      </c>
      <c r="J454" s="13">
        <v>0</v>
      </c>
      <c r="K454" s="13">
        <v>9.6108750000000001</v>
      </c>
      <c r="L454" s="13">
        <v>677.39287499999989</v>
      </c>
      <c r="M454" s="13">
        <v>91.477125000000001</v>
      </c>
      <c r="N454" s="13">
        <v>20.700681410256397</v>
      </c>
      <c r="O454" s="13">
        <v>70.776443589743607</v>
      </c>
      <c r="P454" s="13">
        <v>101.08799999999999</v>
      </c>
      <c r="Q454" s="13">
        <v>134.80000000000001</v>
      </c>
      <c r="R454" s="13">
        <v>5697</v>
      </c>
      <c r="S454" s="13">
        <v>71</v>
      </c>
      <c r="T454" s="18">
        <v>5512056</v>
      </c>
      <c r="U454" s="18">
        <v>5.89</v>
      </c>
      <c r="V454" s="18">
        <v>264.55</v>
      </c>
      <c r="W454" s="13">
        <v>41.044643469999997</v>
      </c>
      <c r="X454" s="13">
        <f>IFERROR(((W454*1000000)/Table2[[#This Row],[Number of Service Connections]])/365,"")</f>
        <v>19.738648060382658</v>
      </c>
      <c r="Y454" s="18">
        <v>121927.01</v>
      </c>
      <c r="Z454" s="18">
        <v>18723.91</v>
      </c>
      <c r="AA454" s="13" t="s">
        <v>22</v>
      </c>
      <c r="AB454" s="16">
        <v>0.13147606227320616</v>
      </c>
      <c r="AC454" s="16">
        <v>2.5978233646270436E-2</v>
      </c>
      <c r="AD454" s="18">
        <v>140650.91999999998</v>
      </c>
      <c r="AE454" s="20">
        <f t="shared" si="7"/>
        <v>43.991971261009766</v>
      </c>
      <c r="AF454" s="13">
        <v>9.9550984104858831</v>
      </c>
      <c r="AG454" s="13">
        <f>(Table2[[#This Row],[Real Losses (million gallons/ year)]]*1000000)/Table2[[#This Row],[Number of Service Connections]]/365</f>
        <v>34.036872850523885</v>
      </c>
      <c r="AH454" s="13">
        <f>(Table2[[#This Row],[Real Losses (million gallons/ year)]]*1000000)/Table2[[#This Row],[Length of Mains (miles)]]/365</f>
        <v>1438.4871263311168</v>
      </c>
      <c r="AI454" s="18">
        <v>24.688593996840442</v>
      </c>
      <c r="AJ454" s="18">
        <v>21.401967702299455</v>
      </c>
      <c r="AK454" s="18">
        <v>3.2866262945409863</v>
      </c>
      <c r="AL454" s="13">
        <v>64.401960784313715</v>
      </c>
      <c r="AM454" s="13">
        <v>70.776443589743607</v>
      </c>
      <c r="AN454" s="13">
        <v>1.7243771076114944</v>
      </c>
      <c r="AO454" s="14" t="s">
        <v>23</v>
      </c>
      <c r="AP454" s="14" t="s">
        <v>66</v>
      </c>
      <c r="AQ454" s="14" t="s">
        <v>25</v>
      </c>
    </row>
    <row r="455" spans="1:43" x14ac:dyDescent="0.2">
      <c r="A455" s="13" t="s">
        <v>743</v>
      </c>
      <c r="B455" s="13" t="s">
        <v>671</v>
      </c>
      <c r="C455" s="13" t="s">
        <v>1206</v>
      </c>
      <c r="D455" s="13">
        <v>59.238999999999997</v>
      </c>
      <c r="E455" s="13">
        <v>0</v>
      </c>
      <c r="F455" s="13">
        <v>0</v>
      </c>
      <c r="G455" s="13">
        <v>53.129147982062776</v>
      </c>
      <c r="H455" s="13">
        <v>44.488</v>
      </c>
      <c r="I455" s="13">
        <v>0</v>
      </c>
      <c r="J455" s="13">
        <v>0</v>
      </c>
      <c r="K455" s="13">
        <v>3.6</v>
      </c>
      <c r="L455" s="13">
        <v>48.088000000000001</v>
      </c>
      <c r="M455" s="13">
        <v>5.0411479820627747</v>
      </c>
      <c r="N455" s="13">
        <v>2.5855165541656837</v>
      </c>
      <c r="O455" s="13">
        <v>2.455631427897091</v>
      </c>
      <c r="P455" s="13">
        <v>8.6411479820627743</v>
      </c>
      <c r="Q455" s="13">
        <v>16.3</v>
      </c>
      <c r="R455" s="13">
        <v>747</v>
      </c>
      <c r="S455" s="13">
        <v>48.8</v>
      </c>
      <c r="T455" s="18">
        <v>390418</v>
      </c>
      <c r="U455" s="18">
        <v>9.07</v>
      </c>
      <c r="V455" s="18">
        <v>444.8</v>
      </c>
      <c r="W455" s="13" t="s">
        <v>28</v>
      </c>
      <c r="X455" s="13" t="str">
        <f>IFERROR(((W455*1000000)/Table2[[#This Row],[Number of Service Connections]])/365,"")</f>
        <v/>
      </c>
      <c r="Y455" s="18">
        <v>23450.639999999999</v>
      </c>
      <c r="Z455" s="18">
        <v>1092.26</v>
      </c>
      <c r="AA455" s="13" t="s">
        <v>22</v>
      </c>
      <c r="AB455" s="16">
        <v>0.16264420398723803</v>
      </c>
      <c r="AC455" s="16">
        <v>6.6964586687630639E-2</v>
      </c>
      <c r="AD455" s="18">
        <v>24542.899999999998</v>
      </c>
      <c r="AE455" s="20">
        <f t="shared" si="7"/>
        <v>18.489108881417081</v>
      </c>
      <c r="AF455" s="13">
        <v>9.4827402914514085</v>
      </c>
      <c r="AG455" s="13">
        <f>(Table2[[#This Row],[Real Losses (million gallons/ year)]]*1000000)/Table2[[#This Row],[Number of Service Connections]]/365</f>
        <v>9.0063685899656747</v>
      </c>
      <c r="AH455" s="13">
        <f>(Table2[[#This Row],[Real Losses (million gallons/ year)]]*1000000)/Table2[[#This Row],[Length of Mains (miles)]]/365</f>
        <v>412.74584887756805</v>
      </c>
      <c r="AI455" s="18">
        <v>32.855287817938418</v>
      </c>
      <c r="AJ455" s="18">
        <v>31.393092369477912</v>
      </c>
      <c r="AK455" s="18">
        <v>1.4621954484605086</v>
      </c>
      <c r="AL455" s="13">
        <v>45.022222222222226</v>
      </c>
      <c r="AM455" s="13">
        <v>2.455631427897091</v>
      </c>
      <c r="AO455" s="14" t="s">
        <v>23</v>
      </c>
      <c r="AP455" s="14" t="s">
        <v>25</v>
      </c>
      <c r="AQ455" s="14" t="s">
        <v>24</v>
      </c>
    </row>
    <row r="456" spans="1:43" x14ac:dyDescent="0.2">
      <c r="A456" s="13" t="s">
        <v>700</v>
      </c>
      <c r="B456" s="13" t="s">
        <v>701</v>
      </c>
      <c r="C456" s="13" t="s">
        <v>1226</v>
      </c>
      <c r="D456" s="13">
        <v>456.11500000000001</v>
      </c>
      <c r="E456" s="13">
        <v>79.641000000000005</v>
      </c>
      <c r="F456" s="13">
        <v>0</v>
      </c>
      <c r="G456" s="13">
        <v>541.16767676767677</v>
      </c>
      <c r="H456" s="13">
        <v>379.392</v>
      </c>
      <c r="I456" s="13">
        <v>0</v>
      </c>
      <c r="J456" s="13">
        <v>0.02</v>
      </c>
      <c r="K456" s="13">
        <v>6.7645959595959599</v>
      </c>
      <c r="L456" s="13">
        <v>386.17659595959594</v>
      </c>
      <c r="M456" s="13">
        <v>154.99108080808082</v>
      </c>
      <c r="N456" s="13">
        <v>10.044501232735517</v>
      </c>
      <c r="O456" s="13">
        <v>144.94657957534531</v>
      </c>
      <c r="P456" s="13">
        <v>161.7756767676768</v>
      </c>
      <c r="Q456" s="13">
        <v>120</v>
      </c>
      <c r="R456" s="13">
        <v>5583</v>
      </c>
      <c r="S456" s="13">
        <v>83</v>
      </c>
      <c r="T456" s="18">
        <v>2012892</v>
      </c>
      <c r="U456" s="18">
        <v>7.93</v>
      </c>
      <c r="V456" s="18">
        <v>779.67</v>
      </c>
      <c r="W456" s="13">
        <v>45.038061750000004</v>
      </c>
      <c r="X456" s="13">
        <f>IFERROR(((W456*1000000)/Table2[[#This Row],[Number of Service Connections]])/365,"")</f>
        <v>22.101370231058574</v>
      </c>
      <c r="Y456" s="18">
        <v>79652.89</v>
      </c>
      <c r="Z456" s="18">
        <v>113010.5</v>
      </c>
      <c r="AA456" s="13" t="s">
        <v>22</v>
      </c>
      <c r="AB456" s="16">
        <v>0.29893817334756867</v>
      </c>
      <c r="AC456" s="16">
        <v>9.8342653458268148E-2</v>
      </c>
      <c r="AD456" s="18">
        <v>192663.39</v>
      </c>
      <c r="AE456" s="20">
        <f t="shared" si="7"/>
        <v>76.058230002566916</v>
      </c>
      <c r="AF456" s="13">
        <v>4.9291028944204474</v>
      </c>
      <c r="AG456" s="13">
        <f>(Table2[[#This Row],[Real Losses (million gallons/ year)]]*1000000)/Table2[[#This Row],[Number of Service Connections]]/365</f>
        <v>71.129127108146463</v>
      </c>
      <c r="AH456" s="13">
        <f>(Table2[[#This Row],[Real Losses (million gallons/ year)]]*1000000)/Table2[[#This Row],[Length of Mains (miles)]]/365</f>
        <v>3309.2826387065138</v>
      </c>
      <c r="AI456" s="18">
        <v>34.508936055883936</v>
      </c>
      <c r="AJ456" s="18">
        <v>14.267041017374172</v>
      </c>
      <c r="AK456" s="18">
        <v>20.24189503850976</v>
      </c>
      <c r="AL456" s="13">
        <v>62.945213536627527</v>
      </c>
      <c r="AM456" s="13">
        <v>144.94657957534531</v>
      </c>
      <c r="AN456" s="13">
        <v>3.2183129989013191</v>
      </c>
      <c r="AO456" s="14" t="s">
        <v>23</v>
      </c>
      <c r="AP456" s="14" t="s">
        <v>24</v>
      </c>
      <c r="AQ456" s="14" t="s">
        <v>25</v>
      </c>
    </row>
    <row r="457" spans="1:43" ht="22.5" x14ac:dyDescent="0.2">
      <c r="A457" s="13" t="s">
        <v>702</v>
      </c>
      <c r="B457" s="13" t="s">
        <v>703</v>
      </c>
      <c r="C457" s="13" t="s">
        <v>1227</v>
      </c>
      <c r="D457" s="13">
        <v>20.9</v>
      </c>
      <c r="E457" s="13">
        <v>0</v>
      </c>
      <c r="F457" s="13">
        <v>0</v>
      </c>
      <c r="G457" s="13">
        <v>20.641975308641975</v>
      </c>
      <c r="H457" s="13">
        <v>15.4</v>
      </c>
      <c r="I457" s="13">
        <v>0</v>
      </c>
      <c r="J457" s="13">
        <v>0.68</v>
      </c>
      <c r="K457" s="13">
        <v>0.25802469135802469</v>
      </c>
      <c r="L457" s="13">
        <v>16.338024691358026</v>
      </c>
      <c r="M457" s="13">
        <v>4.3039506172839488</v>
      </c>
      <c r="N457" s="13">
        <v>0.50241263057929719</v>
      </c>
      <c r="O457" s="13">
        <v>3.8015379867046515</v>
      </c>
      <c r="P457" s="13">
        <v>5.2419753086419734</v>
      </c>
      <c r="Q457" s="13">
        <v>5.5</v>
      </c>
      <c r="R457" s="13">
        <v>426</v>
      </c>
      <c r="S457" s="13">
        <v>62</v>
      </c>
      <c r="T457" s="18">
        <v>116475.96</v>
      </c>
      <c r="U457" s="18">
        <v>20.6</v>
      </c>
      <c r="V457" s="18">
        <v>7363.8</v>
      </c>
      <c r="W457" s="13" t="s">
        <v>28</v>
      </c>
      <c r="X457" s="13" t="str">
        <f>IFERROR(((W457*1000000)/Table2[[#This Row],[Number of Service Connections]])/365,"")</f>
        <v/>
      </c>
      <c r="Y457" s="18">
        <v>10349.700000000001</v>
      </c>
      <c r="Z457" s="18">
        <v>78311.679999999993</v>
      </c>
      <c r="AA457" s="13" t="s">
        <v>32</v>
      </c>
      <c r="AB457" s="16">
        <v>0.25394736842105253</v>
      </c>
      <c r="AC457" s="16">
        <v>0.92709853052960156</v>
      </c>
      <c r="AD457" s="18">
        <v>88661.37999999999</v>
      </c>
      <c r="AE457" s="20">
        <f t="shared" si="7"/>
        <v>27.679919077007838</v>
      </c>
      <c r="AF457" s="13">
        <v>3.2311571842517024</v>
      </c>
      <c r="AG457" s="13">
        <f>(Table2[[#This Row],[Real Losses (million gallons/ year)]]*1000000)/Table2[[#This Row],[Number of Service Connections]]/365</f>
        <v>24.448761892756135</v>
      </c>
      <c r="AH457" s="13">
        <f>(Table2[[#This Row],[Real Losses (million gallons/ year)]]*1000000)/Table2[[#This Row],[Length of Mains (miles)]]/365</f>
        <v>1893.6677393298389</v>
      </c>
      <c r="AI457" s="18">
        <v>208.12530516431926</v>
      </c>
      <c r="AJ457" s="18">
        <v>24.295070422535211</v>
      </c>
      <c r="AK457" s="18">
        <v>183.83023474178404</v>
      </c>
      <c r="AL457" s="13">
        <v>63.798111837327525</v>
      </c>
      <c r="AM457" s="13">
        <v>3.8015379867046515</v>
      </c>
      <c r="AO457" s="14" t="s">
        <v>23</v>
      </c>
      <c r="AP457" s="14" t="s">
        <v>40</v>
      </c>
      <c r="AQ457" s="14" t="s">
        <v>25</v>
      </c>
    </row>
    <row r="458" spans="1:43" x14ac:dyDescent="0.2">
      <c r="A458" s="13" t="s">
        <v>745</v>
      </c>
      <c r="B458" s="13" t="s">
        <v>1325</v>
      </c>
      <c r="C458" s="13" t="s">
        <v>1228</v>
      </c>
      <c r="D458" s="13">
        <v>29.433</v>
      </c>
      <c r="G458" s="13">
        <v>29.433</v>
      </c>
      <c r="H458" s="13">
        <v>13.885999999999999</v>
      </c>
      <c r="K458" s="13">
        <v>0.19</v>
      </c>
      <c r="L458" s="13">
        <v>14.075999999999999</v>
      </c>
      <c r="M458" s="13">
        <v>15.357000000000001</v>
      </c>
      <c r="N458" s="13">
        <v>0.83913960526315901</v>
      </c>
      <c r="O458" s="13">
        <v>14.517860394736843</v>
      </c>
      <c r="P458" s="13">
        <v>15.547000000000001</v>
      </c>
      <c r="Q458" s="13">
        <v>13.2</v>
      </c>
      <c r="R458" s="13">
        <v>413</v>
      </c>
      <c r="S458" s="13">
        <v>68.3</v>
      </c>
      <c r="T458" s="18">
        <v>163576</v>
      </c>
      <c r="U458" s="18">
        <v>12.48</v>
      </c>
      <c r="V458" s="18">
        <v>465.38</v>
      </c>
      <c r="W458" s="13" t="s">
        <v>28</v>
      </c>
      <c r="X458" s="13" t="str">
        <f>IFERROR(((W458*1000000)/Table2[[#This Row],[Number of Service Connections]])/365,"")</f>
        <v/>
      </c>
      <c r="Y458" s="18">
        <v>10472.459999999999</v>
      </c>
      <c r="Z458" s="18">
        <v>6756.32</v>
      </c>
      <c r="AA458" s="13" t="s">
        <v>22</v>
      </c>
      <c r="AB458" s="16">
        <v>0.52821662759487653</v>
      </c>
      <c r="AC458" s="16">
        <v>0.10586642505127192</v>
      </c>
      <c r="AD458" s="18">
        <v>17228.78</v>
      </c>
      <c r="AE458" s="20">
        <f t="shared" si="7"/>
        <v>101.87402567249329</v>
      </c>
      <c r="AF458" s="13">
        <v>5.5666165064390789</v>
      </c>
      <c r="AG458" s="13">
        <f>(Table2[[#This Row],[Real Losses (million gallons/ year)]]*1000000)/Table2[[#This Row],[Number of Service Connections]]/365</f>
        <v>96.307409166054214</v>
      </c>
      <c r="AH458" s="13">
        <f>(Table2[[#This Row],[Real Losses (million gallons/ year)]]*1000000)/Table2[[#This Row],[Length of Mains (miles)]]/365</f>
        <v>3013.2545443621507</v>
      </c>
      <c r="AI458" s="18">
        <v>41.716174334140433</v>
      </c>
      <c r="AJ458" s="18">
        <v>25.357046004842616</v>
      </c>
      <c r="AK458" s="18">
        <v>16.359128329297821</v>
      </c>
      <c r="AL458" s="13">
        <v>54.266666666666666</v>
      </c>
      <c r="AM458" s="13">
        <v>14.517860394736843</v>
      </c>
      <c r="AO458" s="14" t="s">
        <v>23</v>
      </c>
      <c r="AP458" s="14" t="s">
        <v>24</v>
      </c>
      <c r="AQ458" s="14" t="s">
        <v>25</v>
      </c>
    </row>
    <row r="459" spans="1:43" x14ac:dyDescent="0.2">
      <c r="A459" s="13" t="s">
        <v>704</v>
      </c>
      <c r="B459" s="13" t="s">
        <v>1319</v>
      </c>
      <c r="C459" s="13" t="s">
        <v>1229</v>
      </c>
      <c r="D459" s="13">
        <v>57.904000000000003</v>
      </c>
      <c r="E459" s="13">
        <v>0</v>
      </c>
      <c r="F459" s="13">
        <v>0</v>
      </c>
      <c r="G459" s="13">
        <v>69.470905818836229</v>
      </c>
      <c r="H459" s="13">
        <v>64.010999999999996</v>
      </c>
      <c r="I459" s="13">
        <v>0</v>
      </c>
      <c r="J459" s="13">
        <v>0</v>
      </c>
      <c r="K459" s="13">
        <v>0.86838632273545291</v>
      </c>
      <c r="L459" s="13">
        <v>64.879386322735442</v>
      </c>
      <c r="M459" s="13">
        <v>4.591519496100787</v>
      </c>
      <c r="N459" s="13">
        <v>1.975012456854782</v>
      </c>
      <c r="O459" s="13">
        <v>2.616507039246005</v>
      </c>
      <c r="P459" s="13">
        <v>5.4599058188362397</v>
      </c>
      <c r="Q459" s="13">
        <v>25</v>
      </c>
      <c r="R459" s="13">
        <v>1618</v>
      </c>
      <c r="S459" s="13">
        <v>63</v>
      </c>
      <c r="T459" s="18">
        <v>1448863.6</v>
      </c>
      <c r="U459" s="18">
        <v>11.92</v>
      </c>
      <c r="V459" s="18">
        <v>902.57</v>
      </c>
      <c r="W459" s="13" t="s">
        <v>28</v>
      </c>
      <c r="X459" s="13" t="str">
        <f>IFERROR(((W459*1000000)/Table2[[#This Row],[Number of Service Connections]])/365,"")</f>
        <v/>
      </c>
      <c r="Y459" s="18">
        <v>23542.15</v>
      </c>
      <c r="Z459" s="18">
        <v>2361.58</v>
      </c>
      <c r="AA459" s="13" t="s">
        <v>22</v>
      </c>
      <c r="AB459" s="16">
        <v>7.8592696532191322E-2</v>
      </c>
      <c r="AC459" s="16">
        <v>1.8419614301465374E-2</v>
      </c>
      <c r="AD459" s="18">
        <v>25903.730000000003</v>
      </c>
      <c r="AE459" s="20">
        <f t="shared" si="7"/>
        <v>7.7747252588190854</v>
      </c>
      <c r="AF459" s="13">
        <v>3.3442478569090572</v>
      </c>
      <c r="AG459" s="13">
        <f>(Table2[[#This Row],[Real Losses (million gallons/ year)]]*1000000)/Table2[[#This Row],[Number of Service Connections]]/365</f>
        <v>4.4304774019100277</v>
      </c>
      <c r="AH459" s="13">
        <f>(Table2[[#This Row],[Real Losses (million gallons/ year)]]*1000000)/Table2[[#This Row],[Length of Mains (miles)]]/365</f>
        <v>286.74049745161699</v>
      </c>
      <c r="AI459" s="18">
        <v>16.009721878862795</v>
      </c>
      <c r="AJ459" s="18">
        <v>14.550154511742893</v>
      </c>
      <c r="AK459" s="18">
        <v>1.4595673671199012</v>
      </c>
      <c r="AL459" s="13">
        <v>39.900857265323616</v>
      </c>
      <c r="AM459" s="13">
        <v>2.616507039246005</v>
      </c>
      <c r="AO459" s="14" t="s">
        <v>23</v>
      </c>
      <c r="AP459" s="14" t="s">
        <v>25</v>
      </c>
      <c r="AQ459" s="14" t="s">
        <v>24</v>
      </c>
    </row>
    <row r="460" spans="1:43" x14ac:dyDescent="0.2">
      <c r="A460" s="13" t="s">
        <v>705</v>
      </c>
      <c r="B460" s="13" t="s">
        <v>706</v>
      </c>
      <c r="C460" s="13" t="s">
        <v>1230</v>
      </c>
      <c r="D460" s="13">
        <v>42.722700000000003</v>
      </c>
      <c r="E460" s="13">
        <v>0.72799999999999998</v>
      </c>
      <c r="F460" s="13">
        <v>0</v>
      </c>
      <c r="G460" s="13">
        <v>43.450700000000005</v>
      </c>
      <c r="H460" s="13">
        <v>26.352</v>
      </c>
      <c r="I460" s="13">
        <v>0</v>
      </c>
      <c r="J460" s="13">
        <v>0.63739999999999997</v>
      </c>
      <c r="K460" s="13">
        <v>0.54313375000000008</v>
      </c>
      <c r="L460" s="13">
        <v>27.532533749999999</v>
      </c>
      <c r="M460" s="13">
        <v>15.918166250000006</v>
      </c>
      <c r="N460" s="13">
        <v>0.58551284137055959</v>
      </c>
      <c r="O460" s="13">
        <v>15.332653408629445</v>
      </c>
      <c r="P460" s="13">
        <v>17.098700000000004</v>
      </c>
      <c r="Q460" s="13">
        <v>8.5617424242424249</v>
      </c>
      <c r="R460" s="13">
        <v>639</v>
      </c>
      <c r="S460" s="13">
        <v>50</v>
      </c>
      <c r="T460" s="18">
        <v>703627.46</v>
      </c>
      <c r="U460" s="18">
        <v>11.48</v>
      </c>
      <c r="V460" s="18">
        <v>1467.76</v>
      </c>
      <c r="W460" s="13" t="s">
        <v>28</v>
      </c>
      <c r="X460" s="13" t="str">
        <f>IFERROR(((W460*1000000)/Table2[[#This Row],[Number of Service Connections]])/365,"")</f>
        <v/>
      </c>
      <c r="Y460" s="18">
        <v>6721.69</v>
      </c>
      <c r="Z460" s="18">
        <v>176018.86</v>
      </c>
      <c r="AA460" s="13" t="s">
        <v>32</v>
      </c>
      <c r="AB460" s="16">
        <v>0.39351955204404077</v>
      </c>
      <c r="AC460" s="16">
        <v>0.27897301790922158</v>
      </c>
      <c r="AD460" s="18">
        <v>182740.55</v>
      </c>
      <c r="AE460" s="20">
        <f t="shared" si="7"/>
        <v>68.249474778656747</v>
      </c>
      <c r="AF460" s="13">
        <v>2.510398702469868</v>
      </c>
      <c r="AG460" s="13">
        <f>(Table2[[#This Row],[Real Losses (million gallons/ year)]]*1000000)/Table2[[#This Row],[Number of Service Connections]]/365</f>
        <v>65.739076076186876</v>
      </c>
      <c r="AH460" s="13">
        <f>(Table2[[#This Row],[Real Losses (million gallons/ year)]]*1000000)/Table2[[#This Row],[Length of Mains (miles)]]/365</f>
        <v>4906.3925929073221</v>
      </c>
      <c r="AI460" s="18">
        <v>285.97895148669795</v>
      </c>
      <c r="AJ460" s="18">
        <v>10.519076682316118</v>
      </c>
      <c r="AK460" s="18">
        <v>275.45987480438185</v>
      </c>
      <c r="AL460" s="13">
        <v>41.412311776199637</v>
      </c>
      <c r="AM460" s="13">
        <v>15.332653408629445</v>
      </c>
      <c r="AO460" s="14" t="s">
        <v>23</v>
      </c>
      <c r="AP460" s="14" t="s">
        <v>25</v>
      </c>
      <c r="AQ460" s="14" t="s">
        <v>55</v>
      </c>
    </row>
    <row r="461" spans="1:43" ht="22.5" x14ac:dyDescent="0.2">
      <c r="A461" s="13" t="s">
        <v>707</v>
      </c>
      <c r="B461" s="13" t="s">
        <v>708</v>
      </c>
      <c r="C461" s="13" t="s">
        <v>1231</v>
      </c>
      <c r="D461" s="13">
        <v>58.292999999999999</v>
      </c>
      <c r="G461" s="13">
        <v>58.292999999999999</v>
      </c>
      <c r="H461" s="13">
        <v>45.652290000000001</v>
      </c>
      <c r="J461" s="13">
        <v>0.18145</v>
      </c>
      <c r="K461" s="13">
        <v>0.72866249999999999</v>
      </c>
      <c r="L461" s="13">
        <v>46.562402499999997</v>
      </c>
      <c r="M461" s="13">
        <v>11.730597500000002</v>
      </c>
      <c r="N461" s="13">
        <v>2.6721653302631583</v>
      </c>
      <c r="O461" s="13">
        <v>9.0584321697368431</v>
      </c>
      <c r="P461" s="13">
        <v>12.640710000000002</v>
      </c>
      <c r="Q461" s="13">
        <v>11.22</v>
      </c>
      <c r="R461" s="13">
        <v>646</v>
      </c>
      <c r="S461" s="13">
        <v>50</v>
      </c>
      <c r="T461" s="18">
        <v>501758.87</v>
      </c>
      <c r="U461" s="18">
        <v>10.75</v>
      </c>
      <c r="V461" s="18">
        <v>951.64</v>
      </c>
      <c r="W461" s="13" t="s">
        <v>28</v>
      </c>
      <c r="X461" s="13" t="str">
        <f>IFERROR(((W461*1000000)/Table2[[#This Row],[Number of Service Connections]])/365,"")</f>
        <v/>
      </c>
      <c r="Y461" s="18">
        <v>28725.78</v>
      </c>
      <c r="Z461" s="18">
        <v>8620.3700000000008</v>
      </c>
      <c r="AA461" s="13" t="s">
        <v>22</v>
      </c>
      <c r="AB461" s="16">
        <v>0.21684782049302664</v>
      </c>
      <c r="AC461" s="16">
        <v>7.6156587226524408E-2</v>
      </c>
      <c r="AD461" s="18">
        <v>37346.15</v>
      </c>
      <c r="AE461" s="20">
        <f t="shared" si="7"/>
        <v>49.750190847788296</v>
      </c>
      <c r="AF461" s="13">
        <v>11.332818738127818</v>
      </c>
      <c r="AG461" s="13">
        <f>(Table2[[#This Row],[Real Losses (million gallons/ year)]]*1000000)/Table2[[#This Row],[Number of Service Connections]]/365</f>
        <v>38.417372109660477</v>
      </c>
      <c r="AH461" s="13">
        <f>(Table2[[#This Row],[Real Losses (million gallons/ year)]]*1000000)/Table2[[#This Row],[Length of Mains (miles)]]/365</f>
        <v>2211.9093032834817</v>
      </c>
      <c r="AI461" s="18">
        <v>57.811377708978327</v>
      </c>
      <c r="AJ461" s="18">
        <v>44.467151702786374</v>
      </c>
      <c r="AK461" s="18">
        <v>13.344226006191951</v>
      </c>
      <c r="AL461" s="13">
        <v>47.715686274509807</v>
      </c>
      <c r="AM461" s="13">
        <v>9.0584321697368431</v>
      </c>
      <c r="AO461" s="14" t="s">
        <v>23</v>
      </c>
      <c r="AP461" s="14" t="s">
        <v>24</v>
      </c>
      <c r="AQ461" s="14" t="s">
        <v>45</v>
      </c>
    </row>
    <row r="462" spans="1:43" ht="22.5" x14ac:dyDescent="0.2">
      <c r="A462" s="13" t="s">
        <v>709</v>
      </c>
      <c r="B462" s="13" t="s">
        <v>1320</v>
      </c>
      <c r="C462" s="13" t="s">
        <v>1232</v>
      </c>
      <c r="D462" s="13">
        <v>19.498999999999999</v>
      </c>
      <c r="G462" s="13">
        <v>19.498999999999999</v>
      </c>
      <c r="H462" s="13">
        <v>7.17</v>
      </c>
      <c r="I462" s="13">
        <v>0</v>
      </c>
      <c r="J462" s="13">
        <v>0</v>
      </c>
      <c r="K462" s="13">
        <v>1.7999999999999999E-2</v>
      </c>
      <c r="L462" s="13">
        <v>7.1879999999999997</v>
      </c>
      <c r="M462" s="13">
        <v>12.311</v>
      </c>
      <c r="N462" s="13">
        <v>0.83292500000000003</v>
      </c>
      <c r="O462" s="13">
        <v>11.478075</v>
      </c>
      <c r="P462" s="13">
        <v>12.329000000000001</v>
      </c>
      <c r="Q462" s="13">
        <v>5.2</v>
      </c>
      <c r="R462" s="13">
        <v>184</v>
      </c>
      <c r="S462" s="13">
        <v>85</v>
      </c>
      <c r="T462" s="18">
        <v>118774</v>
      </c>
      <c r="U462" s="18">
        <v>11.22</v>
      </c>
      <c r="V462" s="18">
        <v>876.26</v>
      </c>
      <c r="W462" s="13" t="s">
        <v>28</v>
      </c>
      <c r="X462" s="13" t="str">
        <f>IFERROR(((W462*1000000)/Table2[[#This Row],[Number of Service Connections]])/365,"")</f>
        <v/>
      </c>
      <c r="Y462" s="18">
        <v>9345.42</v>
      </c>
      <c r="Z462" s="18">
        <v>10057.780000000001</v>
      </c>
      <c r="AA462" s="13" t="s">
        <v>22</v>
      </c>
      <c r="AB462" s="16">
        <v>0.63228883532488855</v>
      </c>
      <c r="AC462" s="16">
        <v>0.16349511828767241</v>
      </c>
      <c r="AD462" s="18">
        <v>19403.2</v>
      </c>
      <c r="AE462" s="20">
        <f t="shared" si="7"/>
        <v>183.30851697438951</v>
      </c>
      <c r="AF462" s="13">
        <v>12.402099463966648</v>
      </c>
      <c r="AG462" s="13">
        <f>(Table2[[#This Row],[Real Losses (million gallons/ year)]]*1000000)/Table2[[#This Row],[Number of Service Connections]]/365</f>
        <v>170.90641751042287</v>
      </c>
      <c r="AH462" s="13">
        <f>(Table2[[#This Row],[Real Losses (million gallons/ year)]]*1000000)/Table2[[#This Row],[Length of Mains (miles)]]/365</f>
        <v>6047.4578503688099</v>
      </c>
      <c r="AI462" s="18">
        <v>105.45217391304348</v>
      </c>
      <c r="AJ462" s="18">
        <v>50.790326086956519</v>
      </c>
      <c r="AK462" s="18">
        <v>54.661847826086955</v>
      </c>
      <c r="AL462" s="13">
        <v>42.566666666666663</v>
      </c>
      <c r="AM462" s="13">
        <v>11.478075</v>
      </c>
      <c r="AO462" s="14" t="s">
        <v>23</v>
      </c>
      <c r="AP462" s="14" t="s">
        <v>24</v>
      </c>
      <c r="AQ462" s="14" t="s">
        <v>40</v>
      </c>
    </row>
    <row r="463" spans="1:43" x14ac:dyDescent="0.2">
      <c r="A463" s="13" t="s">
        <v>710</v>
      </c>
      <c r="B463" s="13" t="s">
        <v>1321</v>
      </c>
      <c r="C463" s="13" t="s">
        <v>1233</v>
      </c>
      <c r="E463" s="13">
        <v>105.65600000000001</v>
      </c>
      <c r="G463" s="13">
        <v>105.65600000000001</v>
      </c>
      <c r="H463" s="13">
        <v>97.27</v>
      </c>
      <c r="K463" s="13">
        <v>1.3207000000000002</v>
      </c>
      <c r="L463" s="13">
        <v>98.590699999999998</v>
      </c>
      <c r="M463" s="13">
        <v>7.0653000000000077</v>
      </c>
      <c r="N463" s="13">
        <v>5.626788684210533</v>
      </c>
      <c r="O463" s="13">
        <v>1.4385113157894747</v>
      </c>
      <c r="P463" s="13">
        <v>8.3860000000000081</v>
      </c>
      <c r="Q463" s="13">
        <v>31.24</v>
      </c>
      <c r="R463" s="13">
        <v>1817</v>
      </c>
      <c r="S463" s="13">
        <v>57.2</v>
      </c>
      <c r="T463" s="18">
        <v>1156929</v>
      </c>
      <c r="U463" s="18">
        <v>9.51</v>
      </c>
      <c r="V463" s="18">
        <v>2768.12</v>
      </c>
      <c r="W463" s="13" t="s">
        <v>28</v>
      </c>
      <c r="X463" s="13" t="str">
        <f>IFERROR(((W463*1000000)/Table2[[#This Row],[Number of Service Connections]])/365,"")</f>
        <v/>
      </c>
      <c r="Y463" s="18">
        <v>53510.76</v>
      </c>
      <c r="Z463" s="18">
        <v>3981.97</v>
      </c>
      <c r="AA463" s="13" t="s">
        <v>22</v>
      </c>
      <c r="AB463" s="16">
        <v>7.9370788218369126E-2</v>
      </c>
      <c r="AC463" s="16">
        <v>5.2854227367716881E-2</v>
      </c>
      <c r="AD463" s="18">
        <v>57492.73</v>
      </c>
      <c r="AE463" s="20">
        <f t="shared" si="7"/>
        <v>10.653267089361522</v>
      </c>
      <c r="AF463" s="13">
        <v>8.4842374291667486</v>
      </c>
      <c r="AG463" s="13">
        <f>(Table2[[#This Row],[Real Losses (million gallons/ year)]]*1000000)/Table2[[#This Row],[Number of Service Connections]]/365</f>
        <v>2.1690296601947736</v>
      </c>
      <c r="AH463" s="13">
        <f>(Table2[[#This Row],[Real Losses (million gallons/ year)]]*1000000)/Table2[[#This Row],[Length of Mains (miles)]]/365</f>
        <v>126.15643062016335</v>
      </c>
      <c r="AI463" s="18">
        <v>31.641568519537699</v>
      </c>
      <c r="AJ463" s="18">
        <v>29.450060539350577</v>
      </c>
      <c r="AK463" s="18">
        <v>2.1915079801871218</v>
      </c>
      <c r="AL463" s="13">
        <v>53.833333333333336</v>
      </c>
      <c r="AM463" s="13">
        <v>1.4385113157894747</v>
      </c>
      <c r="AO463" s="14" t="s">
        <v>36</v>
      </c>
      <c r="AP463" s="14" t="s">
        <v>25</v>
      </c>
      <c r="AQ463" s="14" t="s">
        <v>24</v>
      </c>
    </row>
    <row r="464" spans="1:43" x14ac:dyDescent="0.2">
      <c r="A464" s="13" t="s">
        <v>711</v>
      </c>
      <c r="B464" s="13" t="s">
        <v>1322</v>
      </c>
      <c r="C464" s="13" t="s">
        <v>1234</v>
      </c>
      <c r="D464" s="13">
        <v>0</v>
      </c>
      <c r="E464" s="13">
        <v>383.03</v>
      </c>
      <c r="F464" s="13">
        <v>0</v>
      </c>
      <c r="G464" s="13">
        <v>383.03</v>
      </c>
      <c r="H464" s="13">
        <v>311.39999999999998</v>
      </c>
      <c r="I464" s="13">
        <v>0</v>
      </c>
      <c r="J464" s="13">
        <v>0</v>
      </c>
      <c r="K464" s="13">
        <v>5.7259000000000002</v>
      </c>
      <c r="L464" s="13">
        <v>317.1259</v>
      </c>
      <c r="M464" s="13">
        <v>65.904099999999971</v>
      </c>
      <c r="N464" s="13">
        <v>3.293075</v>
      </c>
      <c r="O464" s="13">
        <v>62.61102499999997</v>
      </c>
      <c r="P464" s="13">
        <v>71.629999999999967</v>
      </c>
      <c r="Q464" s="13">
        <v>61.7</v>
      </c>
      <c r="R464" s="13">
        <v>3383</v>
      </c>
      <c r="S464" s="13">
        <v>65</v>
      </c>
      <c r="T464" s="18">
        <v>2449241</v>
      </c>
      <c r="U464" s="18">
        <v>9.8000000000000007</v>
      </c>
      <c r="V464" s="18">
        <v>2406.96</v>
      </c>
      <c r="W464" s="13">
        <v>19.958585075000002</v>
      </c>
      <c r="X464" s="13">
        <f>IFERROR(((W464*1000000)/Table2[[#This Row],[Number of Service Connections]])/365,"")</f>
        <v>16.163480638486551</v>
      </c>
      <c r="Y464" s="18">
        <v>32272.14</v>
      </c>
      <c r="Z464" s="18">
        <v>150702.23000000001</v>
      </c>
      <c r="AA464" s="13" t="s">
        <v>22</v>
      </c>
      <c r="AB464" s="16">
        <v>0.18700885048168545</v>
      </c>
      <c r="AC464" s="16">
        <v>8.0333613555383043E-2</v>
      </c>
      <c r="AD464" s="18">
        <v>182974.37</v>
      </c>
      <c r="AE464" s="20">
        <f t="shared" si="7"/>
        <v>53.372503128049566</v>
      </c>
      <c r="AF464" s="13">
        <v>2.6669001737130453</v>
      </c>
      <c r="AG464" s="13">
        <f>(Table2[[#This Row],[Real Losses (million gallons/ year)]]*1000000)/Table2[[#This Row],[Number of Service Connections]]/365</f>
        <v>50.70560295433652</v>
      </c>
      <c r="AH464" s="13">
        <f>(Table2[[#This Row],[Real Losses (million gallons/ year)]]*1000000)/Table2[[#This Row],[Length of Mains (miles)]]/365</f>
        <v>2780.1791700894723</v>
      </c>
      <c r="AI464" s="18">
        <v>54.086423292935265</v>
      </c>
      <c r="AJ464" s="18">
        <v>9.5395033993496892</v>
      </c>
      <c r="AK464" s="18">
        <v>44.546919893585574</v>
      </c>
      <c r="AL464" s="13">
        <v>74.400000000000006</v>
      </c>
      <c r="AM464" s="13">
        <v>62.61102499999997</v>
      </c>
      <c r="AN464" s="13">
        <v>3.1370472788888297</v>
      </c>
      <c r="AO464" s="14" t="s">
        <v>24</v>
      </c>
      <c r="AP464" s="14" t="s">
        <v>36</v>
      </c>
      <c r="AQ464" s="14" t="s">
        <v>25</v>
      </c>
    </row>
    <row r="465" spans="1:43" x14ac:dyDescent="0.2">
      <c r="A465" s="13" t="s">
        <v>712</v>
      </c>
      <c r="B465" s="13" t="s">
        <v>713</v>
      </c>
      <c r="C465" s="13" t="s">
        <v>1235</v>
      </c>
      <c r="D465" s="13">
        <v>0</v>
      </c>
      <c r="E465" s="13">
        <v>328.05500000000001</v>
      </c>
      <c r="F465" s="13">
        <v>0</v>
      </c>
      <c r="G465" s="13">
        <v>324.00493827160494</v>
      </c>
      <c r="H465" s="13">
        <v>304.76499999999999</v>
      </c>
      <c r="I465" s="13">
        <v>0.39</v>
      </c>
      <c r="K465" s="13">
        <v>4.050061728395062</v>
      </c>
      <c r="L465" s="13">
        <v>309.20506172839504</v>
      </c>
      <c r="M465" s="13">
        <v>14.799876543209905</v>
      </c>
      <c r="N465" s="13">
        <v>7.7916187232300498</v>
      </c>
      <c r="O465" s="13">
        <v>7.0082578199798551</v>
      </c>
      <c r="P465" s="13">
        <v>18.849938271604966</v>
      </c>
      <c r="Q465" s="13">
        <v>13.3</v>
      </c>
      <c r="R465" s="13">
        <v>1583</v>
      </c>
      <c r="S465" s="13">
        <v>45.5</v>
      </c>
      <c r="T465" s="18">
        <v>632084.93000000005</v>
      </c>
      <c r="U465" s="18">
        <v>2.02</v>
      </c>
      <c r="V465" s="18">
        <v>480</v>
      </c>
      <c r="W465" s="13" t="s">
        <v>28</v>
      </c>
      <c r="X465" s="13" t="str">
        <f>IFERROR(((W465*1000000)/Table2[[#This Row],[Number of Service Connections]])/365,"")</f>
        <v/>
      </c>
      <c r="Y465" s="18">
        <v>15739.07</v>
      </c>
      <c r="Z465" s="18">
        <v>3363.96</v>
      </c>
      <c r="AA465" s="13" t="s">
        <v>22</v>
      </c>
      <c r="AB465" s="16">
        <v>5.8177935102345736E-2</v>
      </c>
      <c r="AC465" s="16">
        <v>3.3297840535677158E-2</v>
      </c>
      <c r="AD465" s="18">
        <v>19103.03</v>
      </c>
      <c r="AE465" s="20">
        <f t="shared" si="7"/>
        <v>25.614407433795559</v>
      </c>
      <c r="AF465" s="13">
        <v>13.485091984579393</v>
      </c>
      <c r="AG465" s="13">
        <f>(Table2[[#This Row],[Real Losses (million gallons/ year)]]*1000000)/Table2[[#This Row],[Number of Service Connections]]/365</f>
        <v>12.129315449216167</v>
      </c>
      <c r="AH465" s="13">
        <f>(Table2[[#This Row],[Real Losses (million gallons/ year)]]*1000000)/Table2[[#This Row],[Length of Mains (miles)]]/365</f>
        <v>1443.6621320382851</v>
      </c>
      <c r="AI465" s="18">
        <v>12.067612128869236</v>
      </c>
      <c r="AJ465" s="18">
        <v>9.9425584333543906</v>
      </c>
      <c r="AK465" s="18">
        <v>2.1250536955148451</v>
      </c>
      <c r="AL465" s="13">
        <v>72.844952795933168</v>
      </c>
      <c r="AM465" s="13">
        <v>7.0082578199798551</v>
      </c>
      <c r="AO465" s="14" t="s">
        <v>36</v>
      </c>
      <c r="AP465" s="14" t="s">
        <v>24</v>
      </c>
      <c r="AQ465" s="14" t="s">
        <v>25</v>
      </c>
    </row>
    <row r="466" spans="1:43" ht="22.5" x14ac:dyDescent="0.2">
      <c r="A466" s="13" t="s">
        <v>1367</v>
      </c>
      <c r="B466" s="13" t="s">
        <v>714</v>
      </c>
      <c r="C466" s="13" t="s">
        <v>1236</v>
      </c>
      <c r="D466" s="13">
        <v>51</v>
      </c>
      <c r="E466" s="13">
        <v>0</v>
      </c>
      <c r="F466" s="13">
        <v>0</v>
      </c>
      <c r="G466" s="13">
        <v>51</v>
      </c>
      <c r="H466" s="13">
        <v>45</v>
      </c>
      <c r="I466" s="13">
        <v>0</v>
      </c>
      <c r="J466" s="13">
        <v>0</v>
      </c>
      <c r="K466" s="13">
        <v>0.63750000000000007</v>
      </c>
      <c r="L466" s="13">
        <v>45.637500000000003</v>
      </c>
      <c r="M466" s="13">
        <v>5.3624999999999972</v>
      </c>
      <c r="N466" s="13">
        <v>2.6084210526315821</v>
      </c>
      <c r="O466" s="13">
        <v>2.7540789473684151</v>
      </c>
      <c r="P466" s="13">
        <v>5.9999999999999973</v>
      </c>
      <c r="Q466" s="13">
        <v>18</v>
      </c>
      <c r="R466" s="13">
        <v>906</v>
      </c>
      <c r="S466" s="13">
        <v>68</v>
      </c>
      <c r="T466" s="18">
        <v>528304.09</v>
      </c>
      <c r="U466" s="18">
        <v>8.5500000000000007</v>
      </c>
      <c r="V466" s="18">
        <v>6580.27</v>
      </c>
      <c r="W466" s="13" t="s">
        <v>28</v>
      </c>
      <c r="X466" s="13" t="str">
        <f>IFERROR(((W466*1000000)/Table2[[#This Row],[Number of Service Connections]])/365,"")</f>
        <v/>
      </c>
      <c r="Y466" s="18">
        <v>22302</v>
      </c>
      <c r="Z466" s="18">
        <v>18122.580000000002</v>
      </c>
      <c r="AA466" s="13" t="s">
        <v>22</v>
      </c>
      <c r="AB466" s="16">
        <v>0.11764705882352935</v>
      </c>
      <c r="AC466" s="16">
        <v>8.4457996908560734E-2</v>
      </c>
      <c r="AD466" s="18">
        <v>40424.58</v>
      </c>
      <c r="AE466" s="20">
        <f t="shared" si="7"/>
        <v>16.216093622425831</v>
      </c>
      <c r="AF466" s="13">
        <v>7.8878135191012184</v>
      </c>
      <c r="AG466" s="13">
        <f>(Table2[[#This Row],[Real Losses (million gallons/ year)]]*1000000)/Table2[[#This Row],[Number of Service Connections]]/365</f>
        <v>8.3282801033246106</v>
      </c>
      <c r="AH466" s="13">
        <f>(Table2[[#This Row],[Real Losses (million gallons/ year)]]*1000000)/Table2[[#This Row],[Length of Mains (miles)]]/365</f>
        <v>419.19009853400536</v>
      </c>
      <c r="AI466" s="18">
        <v>44.618741721854306</v>
      </c>
      <c r="AJ466" s="18">
        <v>24.6158940397351</v>
      </c>
      <c r="AK466" s="18">
        <v>20.002847682119206</v>
      </c>
      <c r="AL466" s="13">
        <v>40.833333333333336</v>
      </c>
      <c r="AM466" s="13">
        <v>2.7540789473684151</v>
      </c>
      <c r="AO466" s="14" t="s">
        <v>23</v>
      </c>
      <c r="AP466" s="14" t="s">
        <v>24</v>
      </c>
      <c r="AQ466" s="14" t="s">
        <v>40</v>
      </c>
    </row>
    <row r="467" spans="1:43" x14ac:dyDescent="0.2">
      <c r="A467" s="13" t="s">
        <v>715</v>
      </c>
      <c r="B467" s="13" t="s">
        <v>1244</v>
      </c>
      <c r="C467" s="13" t="s">
        <v>1237</v>
      </c>
      <c r="D467" s="13">
        <v>108.498</v>
      </c>
      <c r="E467" s="13">
        <v>0</v>
      </c>
      <c r="F467" s="13">
        <v>0</v>
      </c>
      <c r="G467" s="13">
        <v>108.498</v>
      </c>
      <c r="H467" s="13">
        <v>69.927000000000007</v>
      </c>
      <c r="I467" s="13">
        <v>0</v>
      </c>
      <c r="J467" s="13">
        <v>2.5</v>
      </c>
      <c r="K467" s="13">
        <v>1.3562250000000002</v>
      </c>
      <c r="L467" s="13">
        <v>73.783225000000002</v>
      </c>
      <c r="M467" s="13">
        <v>34.714775000000003</v>
      </c>
      <c r="N467" s="13">
        <v>0.6275838032581369</v>
      </c>
      <c r="O467" s="13">
        <v>34.08719119674187</v>
      </c>
      <c r="P467" s="13">
        <v>38.571000000000005</v>
      </c>
      <c r="Q467" s="13">
        <v>20</v>
      </c>
      <c r="R467" s="13">
        <v>1400</v>
      </c>
      <c r="S467" s="13">
        <v>60</v>
      </c>
      <c r="T467" s="18">
        <v>1144760.25</v>
      </c>
      <c r="U467" s="18">
        <v>16.37</v>
      </c>
      <c r="V467" s="18">
        <v>10550.98</v>
      </c>
      <c r="W467" s="13" t="s">
        <v>28</v>
      </c>
      <c r="X467" s="13" t="str">
        <f>IFERROR(((W467*1000000)/Table2[[#This Row],[Number of Service Connections]])/365,"")</f>
        <v/>
      </c>
      <c r="Y467" s="18">
        <v>10273.549999999999</v>
      </c>
      <c r="Z467" s="18">
        <v>359653.27</v>
      </c>
      <c r="AA467" s="13" t="s">
        <v>22</v>
      </c>
      <c r="AB467" s="16">
        <v>0.35549964054636957</v>
      </c>
      <c r="AC467" s="16">
        <v>0.35868975384394697</v>
      </c>
      <c r="AD467" s="18">
        <v>369926.82</v>
      </c>
      <c r="AE467" s="20">
        <f t="shared" si="7"/>
        <v>67.934980430528384</v>
      </c>
      <c r="AF467" s="13">
        <v>1.2281483429709135</v>
      </c>
      <c r="AG467" s="13">
        <f>(Table2[[#This Row],[Real Losses (million gallons/ year)]]*1000000)/Table2[[#This Row],[Number of Service Connections]]/365</f>
        <v>66.706832087557473</v>
      </c>
      <c r="AH467" s="13">
        <f>(Table2[[#This Row],[Real Losses (million gallons/ year)]]*1000000)/Table2[[#This Row],[Length of Mains (miles)]]/365</f>
        <v>4669.4782461290233</v>
      </c>
      <c r="AI467" s="18">
        <v>264.23344285714285</v>
      </c>
      <c r="AJ467" s="18">
        <v>7.3382500000000004</v>
      </c>
      <c r="AK467" s="18">
        <v>256.89519285714283</v>
      </c>
      <c r="AL467" s="13">
        <v>46.63725490196078</v>
      </c>
      <c r="AM467" s="13">
        <v>34.08719119674187</v>
      </c>
      <c r="AO467" s="14" t="s">
        <v>23</v>
      </c>
      <c r="AP467" s="14" t="s">
        <v>55</v>
      </c>
      <c r="AQ467" s="14" t="s">
        <v>24</v>
      </c>
    </row>
    <row r="468" spans="1:43" x14ac:dyDescent="0.2">
      <c r="A468" s="13" t="s">
        <v>716</v>
      </c>
      <c r="B468" s="13" t="s">
        <v>717</v>
      </c>
      <c r="C468" s="13" t="s">
        <v>1238</v>
      </c>
      <c r="D468" s="13">
        <v>32.311</v>
      </c>
      <c r="G468" s="13">
        <v>32.311</v>
      </c>
      <c r="H468" s="13">
        <v>29.966999999999999</v>
      </c>
      <c r="K468" s="13">
        <v>0.40388750000000001</v>
      </c>
      <c r="L468" s="13">
        <v>30.370887499999998</v>
      </c>
      <c r="M468" s="13">
        <v>1.9401125000000015</v>
      </c>
      <c r="N468" s="13">
        <v>1.7329055263157918</v>
      </c>
      <c r="O468" s="13">
        <v>0.20720697368420971</v>
      </c>
      <c r="P468" s="13">
        <v>2.3440000000000016</v>
      </c>
      <c r="Q468" s="13">
        <v>6.57</v>
      </c>
      <c r="R468" s="13">
        <v>336</v>
      </c>
      <c r="S468" s="13">
        <v>66.5</v>
      </c>
      <c r="T468" s="18">
        <v>249267.02</v>
      </c>
      <c r="U468" s="18">
        <v>10.93</v>
      </c>
      <c r="V468" s="18">
        <v>924.63</v>
      </c>
      <c r="W468" s="13" t="s">
        <v>28</v>
      </c>
      <c r="X468" s="13" t="str">
        <f>IFERROR(((W468*1000000)/Table2[[#This Row],[Number of Service Connections]])/365,"")</f>
        <v/>
      </c>
      <c r="Y468" s="18">
        <v>18940.66</v>
      </c>
      <c r="Z468" s="18">
        <v>191.59</v>
      </c>
      <c r="AA468" s="13" t="s">
        <v>22</v>
      </c>
      <c r="AB468" s="16">
        <v>7.2544953730927592E-2</v>
      </c>
      <c r="AC468" s="16">
        <v>7.8252203945127732E-2</v>
      </c>
      <c r="AD468" s="18">
        <v>19132.25</v>
      </c>
      <c r="AE468" s="20">
        <f t="shared" si="7"/>
        <v>15.819573548597534</v>
      </c>
      <c r="AF468" s="13">
        <v>14.130018968654532</v>
      </c>
      <c r="AG468" s="13">
        <f>(Table2[[#This Row],[Real Losses (million gallons/ year)]]*1000000)/Table2[[#This Row],[Number of Service Connections]]/365</f>
        <v>1.6895545799430016</v>
      </c>
      <c r="AH468" s="13">
        <f>(Table2[[#This Row],[Real Losses (million gallons/ year)]]*1000000)/Table2[[#This Row],[Length of Mains (miles)]]/365</f>
        <v>86.406444271057609</v>
      </c>
      <c r="AI468" s="18">
        <v>56.941220238095241</v>
      </c>
      <c r="AJ468" s="18">
        <v>56.371011904761907</v>
      </c>
      <c r="AK468" s="18">
        <v>0.57020833333333332</v>
      </c>
      <c r="AL468" s="13">
        <v>35.344444444444441</v>
      </c>
      <c r="AM468" s="13">
        <v>0.20720697368420971</v>
      </c>
      <c r="AO468" s="14" t="s">
        <v>23</v>
      </c>
      <c r="AP468" s="14" t="s">
        <v>25</v>
      </c>
      <c r="AQ468" s="14" t="s">
        <v>24</v>
      </c>
    </row>
    <row r="469" spans="1:43" x14ac:dyDescent="0.2">
      <c r="A469" s="13" t="s">
        <v>718</v>
      </c>
      <c r="B469" s="13" t="s">
        <v>719</v>
      </c>
      <c r="C469" s="13" t="s">
        <v>1239</v>
      </c>
      <c r="D469" s="13">
        <v>9.5</v>
      </c>
      <c r="E469" s="13">
        <v>0</v>
      </c>
      <c r="F469" s="13">
        <v>0</v>
      </c>
      <c r="G469" s="13">
        <v>9.3827160493827169</v>
      </c>
      <c r="H469" s="13">
        <v>7</v>
      </c>
      <c r="I469" s="13">
        <v>1.7</v>
      </c>
      <c r="J469" s="13">
        <v>0</v>
      </c>
      <c r="K469" s="13">
        <v>0.11728395061728397</v>
      </c>
      <c r="L469" s="13">
        <v>8.8172839506172824</v>
      </c>
      <c r="M469" s="13">
        <v>0.56543209876543443</v>
      </c>
      <c r="N469" s="13">
        <v>0.22044396961063656</v>
      </c>
      <c r="O469" s="13">
        <v>0.34498812915479787</v>
      </c>
      <c r="P469" s="13">
        <v>0.68271604938271846</v>
      </c>
      <c r="Q469" s="13">
        <v>3.5</v>
      </c>
      <c r="R469" s="13">
        <v>110</v>
      </c>
      <c r="S469" s="13">
        <v>51</v>
      </c>
      <c r="T469" s="18">
        <v>109096.96000000001</v>
      </c>
      <c r="U469" s="18">
        <v>10.85</v>
      </c>
      <c r="V469" s="18">
        <v>2689.91</v>
      </c>
      <c r="W469" s="13" t="s">
        <v>28</v>
      </c>
      <c r="X469" s="13" t="str">
        <f>IFERROR(((W469*1000000)/Table2[[#This Row],[Number of Service Connections]])/365,"")</f>
        <v/>
      </c>
      <c r="Y469" s="18">
        <v>2391.8200000000002</v>
      </c>
      <c r="Z469" s="18">
        <v>927.99</v>
      </c>
      <c r="AA469" s="13" t="s">
        <v>22</v>
      </c>
      <c r="AB469" s="16">
        <v>7.2763157894737099E-2</v>
      </c>
      <c r="AC469" s="16">
        <v>3.3321619230958652E-2</v>
      </c>
      <c r="AD469" s="18">
        <v>3319.8100000000004</v>
      </c>
      <c r="AE469" s="20">
        <f t="shared" si="7"/>
        <v>14.082991251941081</v>
      </c>
      <c r="AF469" s="13">
        <v>5.4905098284093787</v>
      </c>
      <c r="AG469" s="13">
        <f>(Table2[[#This Row],[Real Losses (million gallons/ year)]]*1000000)/Table2[[#This Row],[Number of Service Connections]]/365</f>
        <v>8.5924814235317033</v>
      </c>
      <c r="AH469" s="13">
        <f>(Table2[[#This Row],[Real Losses (million gallons/ year)]]*1000000)/Table2[[#This Row],[Length of Mains (miles)]]/365</f>
        <v>270.04941616813926</v>
      </c>
      <c r="AI469" s="18">
        <v>30.180090909090911</v>
      </c>
      <c r="AJ469" s="18">
        <v>21.743818181818181</v>
      </c>
      <c r="AK469" s="18">
        <v>8.436272727272728</v>
      </c>
      <c r="AL469" s="13">
        <v>64.191721132897598</v>
      </c>
      <c r="AM469" s="13">
        <v>0.34498812915479787</v>
      </c>
      <c r="AO469" s="14" t="s">
        <v>23</v>
      </c>
      <c r="AP469" s="14" t="s">
        <v>25</v>
      </c>
      <c r="AQ469" s="14" t="s">
        <v>24</v>
      </c>
    </row>
    <row r="470" spans="1:43" x14ac:dyDescent="0.2">
      <c r="A470" s="13" t="s">
        <v>720</v>
      </c>
      <c r="B470" s="13" t="s">
        <v>721</v>
      </c>
      <c r="C470" s="13" t="s">
        <v>1240</v>
      </c>
      <c r="D470" s="13">
        <v>0</v>
      </c>
      <c r="E470" s="13">
        <v>17.408000000000001</v>
      </c>
      <c r="F470" s="13">
        <v>0</v>
      </c>
      <c r="G470" s="13">
        <v>17.408000000000001</v>
      </c>
      <c r="H470" s="13">
        <v>11.827</v>
      </c>
      <c r="I470" s="13">
        <v>0</v>
      </c>
      <c r="J470" s="13">
        <v>0</v>
      </c>
      <c r="K470" s="13">
        <v>0.21760000000000002</v>
      </c>
      <c r="L470" s="13">
        <v>12.044599999999999</v>
      </c>
      <c r="M470" s="13">
        <v>5.3634000000000022</v>
      </c>
      <c r="N470" s="13">
        <v>0.69556118421052759</v>
      </c>
      <c r="O470" s="13">
        <v>4.6678388157894748</v>
      </c>
      <c r="P470" s="13">
        <v>5.5810000000000022</v>
      </c>
      <c r="Q470" s="13">
        <v>11</v>
      </c>
      <c r="R470" s="13">
        <v>368</v>
      </c>
      <c r="S470" s="13">
        <v>60</v>
      </c>
      <c r="T470" s="18">
        <v>334699.09000000003</v>
      </c>
      <c r="U470" s="18">
        <v>15.73</v>
      </c>
      <c r="V470" s="18">
        <v>4616.51</v>
      </c>
      <c r="W470" s="13" t="s">
        <v>28</v>
      </c>
      <c r="X470" s="13" t="str">
        <f>IFERROR(((W470*1000000)/Table2[[#This Row],[Number of Service Connections]])/365,"")</f>
        <v/>
      </c>
      <c r="Y470" s="18">
        <v>10941.18</v>
      </c>
      <c r="Z470" s="18">
        <v>21549.119999999999</v>
      </c>
      <c r="AA470" s="13" t="s">
        <v>22</v>
      </c>
      <c r="AB470" s="16">
        <v>0.32059972426470601</v>
      </c>
      <c r="AC470" s="16">
        <v>0.10007453135027007</v>
      </c>
      <c r="AD470" s="18">
        <v>32490.3</v>
      </c>
      <c r="AE470" s="20">
        <f t="shared" si="7"/>
        <v>39.930017867778467</v>
      </c>
      <c r="AF470" s="13">
        <v>5.178388804426203</v>
      </c>
      <c r="AG470" s="13">
        <f>(Table2[[#This Row],[Real Losses (million gallons/ year)]]*1000000)/Table2[[#This Row],[Number of Service Connections]]/365</f>
        <v>34.751629063352262</v>
      </c>
      <c r="AH470" s="13">
        <f>(Table2[[#This Row],[Real Losses (million gallons/ year)]]*1000000)/Table2[[#This Row],[Length of Mains (miles)]]/365</f>
        <v>1162.599954119421</v>
      </c>
      <c r="AI470" s="18">
        <v>88.288858695652181</v>
      </c>
      <c r="AJ470" s="18">
        <v>29.731467391304349</v>
      </c>
      <c r="AK470" s="18">
        <v>58.557391304347824</v>
      </c>
      <c r="AL470" s="13">
        <v>46.6111111111111</v>
      </c>
      <c r="AM470" s="13">
        <v>4.6678388157894748</v>
      </c>
      <c r="AO470" s="14" t="s">
        <v>36</v>
      </c>
      <c r="AP470" s="14" t="s">
        <v>25</v>
      </c>
      <c r="AQ470" s="14" t="s">
        <v>24</v>
      </c>
    </row>
    <row r="471" spans="1:43" ht="22.5" x14ac:dyDescent="0.2">
      <c r="A471" s="13" t="s">
        <v>722</v>
      </c>
      <c r="B471" s="13" t="s">
        <v>1324</v>
      </c>
      <c r="C471" s="13" t="s">
        <v>1241</v>
      </c>
      <c r="D471" s="13">
        <v>33.43</v>
      </c>
      <c r="E471" s="13">
        <v>0</v>
      </c>
      <c r="F471" s="13">
        <v>0</v>
      </c>
      <c r="G471" s="13">
        <v>31.838095238095235</v>
      </c>
      <c r="H471" s="13">
        <v>21.01</v>
      </c>
      <c r="I471" s="13">
        <v>2.5000000000000001E-3</v>
      </c>
      <c r="J471" s="13">
        <v>0.65900000000000003</v>
      </c>
      <c r="K471" s="13">
        <v>0.65600000000000003</v>
      </c>
      <c r="L471" s="13">
        <v>22.327500000000001</v>
      </c>
      <c r="M471" s="13">
        <v>9.5105952380952345</v>
      </c>
      <c r="N471" s="13">
        <v>1.4819986842105264</v>
      </c>
      <c r="O471" s="13">
        <v>8.0285965538847073</v>
      </c>
      <c r="P471" s="13">
        <v>10.825595238095236</v>
      </c>
      <c r="Q471" s="13">
        <v>7.7</v>
      </c>
      <c r="R471" s="13">
        <v>351</v>
      </c>
      <c r="S471" s="13">
        <v>53.3</v>
      </c>
      <c r="T471" s="18">
        <v>307644.79999999999</v>
      </c>
      <c r="U471" s="18">
        <v>17.82</v>
      </c>
      <c r="V471" s="18">
        <v>2000</v>
      </c>
      <c r="W471" s="13" t="s">
        <v>28</v>
      </c>
      <c r="X471" s="13" t="str">
        <f>IFERROR(((W471*1000000)/Table2[[#This Row],[Number of Service Connections]])/365,"")</f>
        <v/>
      </c>
      <c r="Y471" s="18">
        <v>26409.22</v>
      </c>
      <c r="Z471" s="18">
        <v>16057.19</v>
      </c>
      <c r="AA471" s="13" t="s">
        <v>22</v>
      </c>
      <c r="AB471" s="16">
        <v>0.34002019144480994</v>
      </c>
      <c r="AC471" s="16">
        <v>0.14658596426918641</v>
      </c>
      <c r="AD471" s="18">
        <v>42466.41</v>
      </c>
      <c r="AE471" s="20">
        <f t="shared" si="7"/>
        <v>74.234829942592469</v>
      </c>
      <c r="AF471" s="13">
        <v>11.567721845299351</v>
      </c>
      <c r="AG471" s="13">
        <f>(Table2[[#This Row],[Real Losses (million gallons/ year)]]*1000000)/Table2[[#This Row],[Number of Service Connections]]/365</f>
        <v>62.667108097293116</v>
      </c>
      <c r="AH471" s="13">
        <f>(Table2[[#This Row],[Real Losses (million gallons/ year)]]*1000000)/Table2[[#This Row],[Length of Mains (miles)]]/365</f>
        <v>2856.6434989805043</v>
      </c>
      <c r="AI471" s="18">
        <v>120.98692307692308</v>
      </c>
      <c r="AJ471" s="18">
        <v>75.239943019943027</v>
      </c>
      <c r="AK471" s="18">
        <v>45.746980056980057</v>
      </c>
      <c r="AL471" s="13">
        <v>43.456140350877192</v>
      </c>
      <c r="AM471" s="13">
        <v>8.0285965538847073</v>
      </c>
      <c r="AO471" s="14" t="s">
        <v>23</v>
      </c>
      <c r="AP471" s="14" t="s">
        <v>40</v>
      </c>
      <c r="AQ471" s="14" t="s">
        <v>24</v>
      </c>
    </row>
    <row r="472" spans="1:43" x14ac:dyDescent="0.2">
      <c r="A472" s="13" t="s">
        <v>723</v>
      </c>
      <c r="B472" s="13" t="s">
        <v>447</v>
      </c>
      <c r="C472" s="13" t="s">
        <v>1242</v>
      </c>
      <c r="D472" s="13">
        <v>160.374</v>
      </c>
      <c r="G472" s="13">
        <v>160.374</v>
      </c>
      <c r="H472" s="13">
        <v>122.43</v>
      </c>
      <c r="J472" s="13">
        <v>0.13739999999999999</v>
      </c>
      <c r="K472" s="13">
        <v>9.67</v>
      </c>
      <c r="L472" s="13">
        <v>132.23740000000001</v>
      </c>
      <c r="M472" s="13">
        <v>28.136599999999987</v>
      </c>
      <c r="N472" s="13">
        <v>7.1579257894736825</v>
      </c>
      <c r="O472" s="13">
        <v>20.978674210526304</v>
      </c>
      <c r="P472" s="13">
        <v>37.943999999999988</v>
      </c>
      <c r="Q472" s="13">
        <v>35.273000000000003</v>
      </c>
      <c r="R472" s="13">
        <v>2046</v>
      </c>
      <c r="S472" s="13">
        <v>60</v>
      </c>
      <c r="T472" s="18">
        <v>1390245.3</v>
      </c>
      <c r="U472" s="18">
        <v>5.78</v>
      </c>
      <c r="V472" s="18">
        <v>313.62</v>
      </c>
      <c r="W472" s="13">
        <v>10.900219767000001</v>
      </c>
      <c r="X472" s="13">
        <f>IFERROR(((W472*1000000)/Table2[[#This Row],[Number of Service Connections]])/365,"")</f>
        <v>14.596097653958946</v>
      </c>
      <c r="Y472" s="18">
        <v>41349.910000000003</v>
      </c>
      <c r="Z472" s="18">
        <v>6579.33</v>
      </c>
      <c r="AA472" s="13" t="s">
        <v>22</v>
      </c>
      <c r="AB472" s="16">
        <v>0.23659695461857902</v>
      </c>
      <c r="AC472" s="16">
        <v>3.6687794804655567E-2</v>
      </c>
      <c r="AD472" s="18">
        <v>47929.240000000005</v>
      </c>
      <c r="AE472" s="20">
        <f t="shared" si="7"/>
        <v>37.676723041283338</v>
      </c>
      <c r="AF472" s="13">
        <v>9.584924529618343</v>
      </c>
      <c r="AG472" s="13">
        <f>(Table2[[#This Row],[Real Losses (million gallons/ year)]]*1000000)/Table2[[#This Row],[Number of Service Connections]]/365</f>
        <v>28.091798511664994</v>
      </c>
      <c r="AH472" s="13">
        <f>(Table2[[#This Row],[Real Losses (million gallons/ year)]]*1000000)/Table2[[#This Row],[Length of Mains (miles)]]/365</f>
        <v>1629.4565178710791</v>
      </c>
      <c r="AI472" s="18">
        <v>23.425826001955034</v>
      </c>
      <c r="AJ472" s="18">
        <v>20.210122189638319</v>
      </c>
      <c r="AK472" s="18">
        <v>3.2157038123167156</v>
      </c>
      <c r="AL472" s="13">
        <v>56.54901960784315</v>
      </c>
      <c r="AM472" s="13">
        <v>20.978674210526304</v>
      </c>
      <c r="AN472" s="13">
        <v>1.9246102059371719</v>
      </c>
      <c r="AO472" s="14" t="s">
        <v>23</v>
      </c>
      <c r="AP472" s="14" t="s">
        <v>25</v>
      </c>
      <c r="AQ472" s="14" t="s">
        <v>55</v>
      </c>
    </row>
    <row r="473" spans="1:43" x14ac:dyDescent="0.2">
      <c r="A473" s="13" t="s">
        <v>1327</v>
      </c>
      <c r="B473" s="13" t="s">
        <v>447</v>
      </c>
      <c r="C473" s="13" t="s">
        <v>1059</v>
      </c>
      <c r="D473" s="13">
        <v>6.601</v>
      </c>
      <c r="G473" s="13">
        <v>6.601</v>
      </c>
      <c r="H473" s="13">
        <v>0.46400000000000002</v>
      </c>
      <c r="K473" s="13">
        <v>8.2512500000000003E-2</v>
      </c>
      <c r="L473" s="13">
        <v>0.54651250000000007</v>
      </c>
      <c r="M473" s="13">
        <v>6.0544874999999996</v>
      </c>
      <c r="N473" s="13">
        <v>4.0619235526315789</v>
      </c>
      <c r="O473" s="13">
        <v>1.9925639473684207</v>
      </c>
      <c r="P473" s="13">
        <v>6.1369999999999996</v>
      </c>
      <c r="Q473" s="13">
        <v>1.0249999999999999</v>
      </c>
      <c r="R473" s="13">
        <v>7</v>
      </c>
      <c r="S473" s="13">
        <v>52</v>
      </c>
      <c r="T473" s="18">
        <v>19899.93</v>
      </c>
      <c r="U473" s="18">
        <v>7.17</v>
      </c>
      <c r="V473" s="18">
        <v>302</v>
      </c>
      <c r="W473" s="13" t="s">
        <v>28</v>
      </c>
      <c r="X473" s="13" t="str">
        <f>IFERROR(((W473*1000000)/Table2[[#This Row],[Number of Service Connections]])/365,"")</f>
        <v/>
      </c>
      <c r="Y473" s="18">
        <v>29123.99</v>
      </c>
      <c r="Z473" s="18">
        <v>601.75</v>
      </c>
      <c r="AA473" s="13" t="s">
        <v>22</v>
      </c>
      <c r="AB473" s="16">
        <v>0.92970762005756702</v>
      </c>
      <c r="AC473" s="16">
        <v>1.4950135482624152</v>
      </c>
      <c r="AD473" s="18">
        <v>29725.74</v>
      </c>
      <c r="AE473" s="20">
        <f t="shared" si="7"/>
        <v>2369.6624266144809</v>
      </c>
      <c r="AF473" s="13">
        <v>1589.7939540632401</v>
      </c>
      <c r="AG473" s="13">
        <f>(Table2[[#This Row],[Real Losses (million gallons/ year)]]*1000000)/Table2[[#This Row],[Number of Service Connections]]/365</f>
        <v>779.86847255124087</v>
      </c>
      <c r="AH473" s="13">
        <f>(Table2[[#This Row],[Real Losses (million gallons/ year)]]*1000000)/Table2[[#This Row],[Length of Mains (miles)]]/365</f>
        <v>5325.9310320572558</v>
      </c>
      <c r="AI473" s="18">
        <v>4246.5342857142859</v>
      </c>
      <c r="AJ473" s="18">
        <v>4160.57</v>
      </c>
      <c r="AK473" s="18">
        <v>85.964285714285708</v>
      </c>
      <c r="AL473" s="13">
        <v>30.577777777777783</v>
      </c>
      <c r="AM473" s="13">
        <v>1.9925639473684207</v>
      </c>
      <c r="AO473" s="14" t="s">
        <v>23</v>
      </c>
      <c r="AP473" s="14" t="s">
        <v>25</v>
      </c>
      <c r="AQ473" s="14" t="s">
        <v>24</v>
      </c>
    </row>
  </sheetData>
  <printOptions horizontalCentered="1"/>
  <pageMargins left="0.25" right="0.25" top="0.75" bottom="0.75" header="0.3" footer="0.3"/>
  <pageSetup scale="49" fitToWidth="2" fitToHeight="0" orientation="landscape" r:id="rId1"/>
  <headerFooter>
    <oddHeader xml:space="preserve">&amp;LIndiana Finance Authority&amp;RJune 2021 </oddHeader>
    <oddFooter>&amp;LWater Loss Legislative Report - Appendix B&amp;RPage &amp;P of &amp;N</oddFooter>
  </headerFooter>
  <colBreaks count="1" manualBreakCount="1">
    <brk id="22" max="472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Sheet3</vt:lpstr>
      <vt:lpstr>Sheet3!Print_Area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Cranton, Emily</dc:creator>
  <cp:lastModifiedBy>Fall, Evan (IFA)</cp:lastModifiedBy>
  <cp:lastPrinted>2021-06-18T13:51:02Z</cp:lastPrinted>
  <dcterms:created xsi:type="dcterms:W3CDTF">2021-05-30T16:26:39Z</dcterms:created>
  <dcterms:modified xsi:type="dcterms:W3CDTF">2023-02-10T17:51:17Z</dcterms:modified>
</cp:coreProperties>
</file>