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ver" sheetId="1" r:id="rId4"/>
    <sheet state="visible" name="Project Year 1" sheetId="2" r:id="rId5"/>
    <sheet state="visible" name="Project Year 2" sheetId="3" r:id="rId6"/>
    <sheet state="visible" name="Overall Budget" sheetId="4" r:id="rId7"/>
  </sheets>
  <definedNames/>
  <calcPr/>
  <extLst>
    <ext uri="GoogleSheetsCustomDataVersion2">
      <go:sheetsCustomData xmlns:go="http://customooxmlschemas.google.com/" r:id="rId8" roundtripDataChecksum="fsui9nJfFSO5J1szMKGi2Ca/3yUDLPsQ4Vh8J8AskpA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12">
      <text>
        <t xml:space="preserve">======
ID#AAABFgSf8Ko
Michelle Meador    (2024-02-16 17:52:49)
The combined number Planning and Implementation months must be 24.</t>
      </text>
    </comment>
    <comment authorId="0" ref="F11">
      <text>
        <t xml:space="preserve">======
ID#AAABFgSf8Kk
Michelle Meador    (2024-02-16 17:52:37)
The combined number Planning and Implementation months must be 24.</t>
      </text>
    </comment>
    <comment authorId="0" ref="L15">
      <text>
        <t xml:space="preserve">======
ID#AAABFdxjCbo
Michelle Meador    (2024-02-14 17:03:47)
Must come out equal to the Total Allocation</t>
      </text>
    </comment>
    <comment authorId="0" ref="E12">
      <text>
        <t xml:space="preserve">======
ID#AAABFdxjCbk
Michelle Meador    (2024-02-14 16:52:07)
The combined number Planning and Implementation months must be 24.</t>
      </text>
    </comment>
    <comment authorId="0" ref="E11">
      <text>
        <t xml:space="preserve">======
ID#AAABFdxjCbg
Michelle Meador    (2024-02-14 16:51:59)
The combined number Planning and Implementation months must be 24.</t>
      </text>
    </comment>
  </commentList>
  <extLst>
    <ext uri="GoogleSheetsCustomDataVersion2">
      <go:sheetsCustomData xmlns:go="http://customooxmlschemas.google.com/" r:id="rId1" roundtripDataSignature="AMtx7mj2qOrYgGI3SfuBu5qR04QKp8aDnA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35">
      <text>
        <t xml:space="preserve">======
ID#AAABKMDiQgo
Michelle Meador    (2024-03-25 18:17:06)
Reviewers, please ensure indirect costs being used to not exceed the approved indirect cost rate.</t>
      </text>
    </comment>
    <comment authorId="0" ref="B34">
      <text>
        <t xml:space="preserve">======
ID#AAABKMDiQgY
Michelle Meador    (2024-03-25 18:11:53)
IDOE STAFF: Enter LEA's approved indirect cost rate here.</t>
      </text>
    </comment>
    <comment authorId="0" ref="D3">
      <text>
        <t xml:space="preserve">======
ID#AAABKMDiQf8
Michelle Meador    (2024-03-25 17:08:22)
Please briefly describe the expense and ensure it is justified in the budget narrative.</t>
      </text>
    </comment>
  </commentList>
  <extLst>
    <ext uri="GoogleSheetsCustomDataVersion2">
      <go:sheetsCustomData xmlns:go="http://customooxmlschemas.google.com/" r:id="rId1" roundtripDataSignature="AMtx7mhLAGAKvBUZoYA3sxxH6rpqZg/5+g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35">
      <text>
        <t xml:space="preserve">======
ID#AAABItZxR8w
Michelle Meador    (2024-03-26 16:03:20)
Reviewers, please ensure indirect costs being used to not exceed the approved indirect cost rate.</t>
      </text>
    </comment>
    <comment authorId="0" ref="B34">
      <text>
        <t xml:space="preserve">======
ID#AAABKMDiQgc
Michelle Meador    (2024-03-25 18:12:25)
IDOE STAFF: Enter LEA's approved indirect cost rate here.</t>
      </text>
    </comment>
    <comment authorId="0" ref="D3">
      <text>
        <t xml:space="preserve">======
ID#AAABKMDiQgA
Michelle Meador    (2024-03-25 17:08:31)
Please briefly describe the expense and ensure it is justified in the budget narrative.</t>
      </text>
    </comment>
  </commentList>
  <extLst>
    <ext uri="GoogleSheetsCustomDataVersion2">
      <go:sheetsCustomData xmlns:go="http://customooxmlschemas.google.com/" r:id="rId1" roundtripDataSignature="AMtx7migZg8a7JoPUqvPIhg6Vb4Riu0o6g=="/>
    </ext>
  </extLst>
</comments>
</file>

<file path=xl/sharedStrings.xml><?xml version="1.0" encoding="utf-8"?>
<sst xmlns="http://schemas.openxmlformats.org/spreadsheetml/2006/main" count="224" uniqueCount="140">
  <si>
    <t>Quality Counts II Cohort 2 Budget</t>
  </si>
  <si>
    <r>
      <rPr>
        <rFont val="Century Gothic"/>
        <b/>
        <color rgb="FFFFFFFF"/>
        <sz val="9.0"/>
      </rPr>
      <t xml:space="preserve">Please complete </t>
    </r>
    <r>
      <rPr>
        <rFont val="&quot;Century Gothic&quot;, Arial"/>
        <b/>
        <color rgb="FFFFFFFF"/>
        <sz val="9.0"/>
        <u/>
      </rPr>
      <t>ONLY</t>
    </r>
    <r>
      <rPr>
        <rFont val="&quot;Century Gothic&quot;, Arial"/>
        <b/>
        <color rgb="FFFFFFFF"/>
        <sz val="9.0"/>
      </rPr>
      <t xml:space="preserve"> the editable (gray) fields below, yellow boxes and the entire Overall Budget tab will autopopulate as you complete the form.</t>
    </r>
  </si>
  <si>
    <t xml:space="preserve">LEA Name: </t>
  </si>
  <si>
    <t>Corp #:</t>
  </si>
  <si>
    <t>UEI:</t>
  </si>
  <si>
    <t>Submission Instructions</t>
  </si>
  <si>
    <t xml:space="preserve">Superintendent Name: </t>
  </si>
  <si>
    <t xml:space="preserve">Email: </t>
  </si>
  <si>
    <t>Phone:</t>
  </si>
  <si>
    <t xml:space="preserve">Treasurer Name: </t>
  </si>
  <si>
    <t xml:space="preserve">Grant Contact Name: </t>
  </si>
  <si>
    <t>Number of months being used for Planning (Maximum 18):</t>
  </si>
  <si>
    <t>Project Year 1 Budget Total:</t>
  </si>
  <si>
    <t>Completion Instructions</t>
  </si>
  <si>
    <t>Number of months being used for Implementation:</t>
  </si>
  <si>
    <t>Project Year 2 Budget Total:</t>
  </si>
  <si>
    <r>
      <rPr>
        <rFont val="Calibri"/>
        <color theme="1"/>
        <sz val="11.0"/>
      </rPr>
      <t xml:space="preserve">Many fields will auto-populate or auto-calculate as data is entered. Cells specifically in </t>
    </r>
    <r>
      <rPr>
        <rFont val="Calibri"/>
        <b/>
        <color theme="1"/>
        <sz val="11.0"/>
      </rPr>
      <t>gray</t>
    </r>
    <r>
      <rPr>
        <rFont val="Calibri"/>
        <color theme="1"/>
        <sz val="11.0"/>
      </rPr>
      <t xml:space="preserve"> are to be completed by the LEA.
</t>
    </r>
    <r>
      <rPr>
        <rFont val="Calibri"/>
        <b/>
        <color theme="1"/>
        <sz val="11.0"/>
      </rPr>
      <t>Yellow</t>
    </r>
    <r>
      <rPr>
        <rFont val="Calibri"/>
        <color theme="1"/>
        <sz val="11.0"/>
      </rPr>
      <t xml:space="preserve"> cells will auto-populate as the form is completed.
</t>
    </r>
    <r>
      <rPr>
        <rFont val="Calibri"/>
        <b/>
        <color theme="1"/>
        <sz val="11.0"/>
      </rPr>
      <t>Red or orange triangles</t>
    </r>
    <r>
      <rPr>
        <rFont val="Calibri"/>
        <color theme="1"/>
        <sz val="11.0"/>
      </rPr>
      <t xml:space="preserve"> in certain cells designates a note that is accessible by hovering over the cell.
The final tab, Overall Budget, is locked to edits and will auto-calculate based on the prior two tabs
Please utilize the </t>
    </r>
    <r>
      <rPr>
        <rFont val="Calibri"/>
        <b/>
        <color rgb="FF1155CC"/>
        <sz val="11.0"/>
        <u/>
      </rPr>
      <t>Allowable Cost Guidance</t>
    </r>
    <r>
      <rPr>
        <rFont val="Calibri"/>
        <color theme="1"/>
        <sz val="11.0"/>
      </rPr>
      <t xml:space="preserve"> while completing this document. Items that are allowable during planning may not be allowable during implementation, and vice versa. The Allowable Cost Guidance clarifies those items.</t>
    </r>
  </si>
  <si>
    <t>Total Allocation:</t>
  </si>
  <si>
    <t>Total Budgeted:</t>
  </si>
  <si>
    <t>Budget Narrative</t>
  </si>
  <si>
    <t>Provide a detailed narrative of the complete use of funds. Please include details about the funds spent during Program Year 1 and Program Year 2, how the months of planning and implementation will be utilized, and how the funds will support individual program year goals as well as combined goals.</t>
  </si>
  <si>
    <t>Reviewer Comments</t>
  </si>
  <si>
    <t>Project Year 1</t>
  </si>
  <si>
    <t>Please complete the itemized list of expenses as well as the budget narrative portion found below. These funds are to be spent during Project Year 1, INSERT DATE RANGE.</t>
  </si>
  <si>
    <t>Item</t>
  </si>
  <si>
    <t>Number of Units</t>
  </si>
  <si>
    <t>Cost Per Unit</t>
  </si>
  <si>
    <t>Justification</t>
  </si>
  <si>
    <t>Cost Description</t>
  </si>
  <si>
    <t>Budget Category</t>
  </si>
  <si>
    <t>Total Cost</t>
  </si>
  <si>
    <t>Budget Category Reference</t>
  </si>
  <si>
    <t>Original  Totals</t>
  </si>
  <si>
    <t>Instruction: Salary (Cert./Non Cert.)</t>
  </si>
  <si>
    <t>Instruction: Benefits (Cert./Non Cert.)</t>
  </si>
  <si>
    <t>Instruction: Professional Services</t>
  </si>
  <si>
    <t>Instruction: Rentals</t>
  </si>
  <si>
    <t>Instruction: Other Purchased Services</t>
  </si>
  <si>
    <t>Instruction: General Supplies</t>
  </si>
  <si>
    <t>Instruction: Property</t>
  </si>
  <si>
    <t>Instruction: Transfer</t>
  </si>
  <si>
    <t>Support Services (Student): Salary (Cert./Non Cert.)</t>
  </si>
  <si>
    <t>Support Services (Student): Benefits (Cert./Non Cert.)</t>
  </si>
  <si>
    <t>Support Services (Student): Professional Services</t>
  </si>
  <si>
    <t>Support Services (Student): Rentals</t>
  </si>
  <si>
    <t>Support Services (Student): Other Purchased Services</t>
  </si>
  <si>
    <t>Support Services (Student): General Supplies</t>
  </si>
  <si>
    <t>Support Services (Student): Property</t>
  </si>
  <si>
    <t>Support Services (Student): Transfer</t>
  </si>
  <si>
    <t>Improvement of Instruction: Salary (Cert./Non Cert.)</t>
  </si>
  <si>
    <t>Improvement of Instruction: Benefits (Cert./Non Cert.)</t>
  </si>
  <si>
    <t>Improvement of Instruction: Professional Services</t>
  </si>
  <si>
    <t>Improvement of Instruction: Rentals</t>
  </si>
  <si>
    <t>Improvement of Instruction: Other Purchased Services</t>
  </si>
  <si>
    <t>Improvement of Instruction: General Supplies</t>
  </si>
  <si>
    <t>Improvement of Instruction: Property</t>
  </si>
  <si>
    <t>Improvement of Instruction: Transfer</t>
  </si>
  <si>
    <t>Other Support Services: Salary (Cert./Non Cert.)</t>
  </si>
  <si>
    <t>Other Support Services: Benefits (Cert./Non Cert.)</t>
  </si>
  <si>
    <t>Other Support Services: Professional Services</t>
  </si>
  <si>
    <t>Other Support Services: Rentals</t>
  </si>
  <si>
    <t>Other Support Services: Other Purchased Services</t>
  </si>
  <si>
    <t>Other Support Services: General Supplies</t>
  </si>
  <si>
    <t>Approved Indirect Cost Rate for Project Year 1:</t>
  </si>
  <si>
    <t>Total:</t>
  </si>
  <si>
    <t>Other Support Services: Property</t>
  </si>
  <si>
    <t xml:space="preserve">Amount of Indirect Cost to be used:                                                                </t>
  </si>
  <si>
    <t>Other Support Services: Transfer</t>
  </si>
  <si>
    <t>Operations and Maintenance: Salary (Cert./Non Cert.)</t>
  </si>
  <si>
    <t>Operations and Maintenance: Benefits (Cert./Non Cert.)</t>
  </si>
  <si>
    <t>Please provide a detailed narrative of the budget listed above for Project Year 1. Please specify the number of months being used for planning and for implementation of the grant.</t>
  </si>
  <si>
    <t>Operations and Maintenance: Professional Services</t>
  </si>
  <si>
    <t>Operations and Maintenance: Rentals</t>
  </si>
  <si>
    <t>Operations and Maintenance: Other Purchased Services</t>
  </si>
  <si>
    <t>Operations and Maintenance: General Supplies</t>
  </si>
  <si>
    <t>Operations and Maintenance: Property</t>
  </si>
  <si>
    <t>Operations and Maintenance: Transfer</t>
  </si>
  <si>
    <t>Transportation: Salary (Cert./Non Cert.)</t>
  </si>
  <si>
    <t>Transportation: Benefits (Cert./Non Cert.)</t>
  </si>
  <si>
    <t>Transportation: Professional Services</t>
  </si>
  <si>
    <t>Transportation: Rentals</t>
  </si>
  <si>
    <t>Transportation: Other Purchased Services</t>
  </si>
  <si>
    <t>Staffing</t>
  </si>
  <si>
    <t>Transportation: General Supplies</t>
  </si>
  <si>
    <t>Instructions:  If staff will be compensated through these funds, please complete the table below</t>
  </si>
  <si>
    <t>Transportation: Property</t>
  </si>
  <si>
    <t>Staff Name</t>
  </si>
  <si>
    <t>Staff Position</t>
  </si>
  <si>
    <t>Cert/ Non</t>
  </si>
  <si>
    <t>FTE:</t>
  </si>
  <si>
    <t>Stipend: Y/N</t>
  </si>
  <si>
    <t>Split Funded: Y/N</t>
  </si>
  <si>
    <t>Additional Funding Source</t>
  </si>
  <si>
    <t>Position Description</t>
  </si>
  <si>
    <t>Transportation: Transfer</t>
  </si>
  <si>
    <t>Community Services Operations: Salary (Cert./Non Cert.)</t>
  </si>
  <si>
    <t>Community Services Operations: Benefits (Cert./Non Cert.)</t>
  </si>
  <si>
    <t>Community Services Operations: Professional Services</t>
  </si>
  <si>
    <t>Community Services Operations: Rentals</t>
  </si>
  <si>
    <t>Community Services Operations: Other Purchased Services</t>
  </si>
  <si>
    <t>Community Services Operations: General Supplies</t>
  </si>
  <si>
    <t>Community Services Operations: Property</t>
  </si>
  <si>
    <t>Community Services Operations: Tranfers</t>
  </si>
  <si>
    <t>Project Year 1 Total</t>
  </si>
  <si>
    <t>Project Year 2</t>
  </si>
  <si>
    <t>Please complete the itemized list of expenses as well as the budget narrative portion found below. These funds are to be spent during Project Year 2, INSERT DATE RANGE.</t>
  </si>
  <si>
    <t xml:space="preserve">Justification </t>
  </si>
  <si>
    <t>Please provide a detailed narrative of the budget listed above for Project Year 2. Please specify the number of months being used for planning and for implementation of the grant.</t>
  </si>
  <si>
    <t>Project Year 2 Total</t>
  </si>
  <si>
    <t>Main Budget - Combined Project Years</t>
  </si>
  <si>
    <t>The budget below is locked to edits and will auto fill with the information from the previous tabs.</t>
  </si>
  <si>
    <t>Object Code</t>
  </si>
  <si>
    <t>211-290</t>
  </si>
  <si>
    <t>311-319</t>
  </si>
  <si>
    <t>510-593</t>
  </si>
  <si>
    <t>611-689</t>
  </si>
  <si>
    <t>710-748</t>
  </si>
  <si>
    <t>Account Number</t>
  </si>
  <si>
    <t>Expenditure Account</t>
  </si>
  <si>
    <t>Salary</t>
  </si>
  <si>
    <t>Benefits</t>
  </si>
  <si>
    <t>Professional Services</t>
  </si>
  <si>
    <t>Rentals</t>
  </si>
  <si>
    <t>Other Purchase Services</t>
  </si>
  <si>
    <t>General Supplies</t>
  </si>
  <si>
    <t>Property</t>
  </si>
  <si>
    <t>Line Totals</t>
  </si>
  <si>
    <t>Cert/Non Cert</t>
  </si>
  <si>
    <t>Instruction</t>
  </si>
  <si>
    <t>Support Services - Student</t>
  </si>
  <si>
    <t>Improvement of Instruction (Professional Development)</t>
  </si>
  <si>
    <t>Other Support Services - Admin</t>
  </si>
  <si>
    <t>Operation &amp; Maintenance</t>
  </si>
  <si>
    <t>Transportation</t>
  </si>
  <si>
    <t>Community Service Operations</t>
  </si>
  <si>
    <t>Column Totals</t>
  </si>
  <si>
    <t>Subtotal:</t>
  </si>
  <si>
    <t>Subtract the amount above $25,000 (per individual contracted service) from your total budget:</t>
  </si>
  <si>
    <t>Amount of Indirect Cost to be used:</t>
  </si>
  <si>
    <t>Grand Total After Indirect Cost: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</si>
</sst>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&quot;$&quot;#,##0.00"/>
  </numFmts>
  <fonts count="28">
    <font>
      <sz val="10.0"/>
      <color rgb="FF000000"/>
      <name val="Arial"/>
      <scheme val="minor"/>
    </font>
    <font>
      <b/>
      <sz val="20.0"/>
      <color theme="1"/>
      <name val="Century Gothic"/>
    </font>
    <font/>
    <font>
      <sz val="11.0"/>
      <color theme="1"/>
      <name val="Calibri"/>
    </font>
    <font>
      <b/>
      <sz val="9.0"/>
      <color rgb="FFFFFFFF"/>
      <name val="Century Gothic"/>
    </font>
    <font>
      <sz val="10.0"/>
      <color rgb="FF000000"/>
      <name val="Arial"/>
    </font>
    <font>
      <b/>
      <sz val="11.0"/>
      <color theme="1"/>
      <name val="Calibri"/>
    </font>
    <font>
      <sz val="10.0"/>
      <color theme="1"/>
      <name val="Arial"/>
    </font>
    <font>
      <b/>
      <sz val="11.0"/>
      <color theme="1"/>
      <name val="Century Gothic"/>
    </font>
    <font>
      <color theme="1"/>
      <name val="Arial"/>
    </font>
    <font>
      <b/>
      <sz val="11.0"/>
      <color rgb="FFFFFFFF"/>
      <name val="Calibri"/>
    </font>
    <font>
      <b/>
      <sz val="11.0"/>
      <color rgb="FF000000"/>
      <name val="Calibri"/>
    </font>
    <font>
      <u/>
      <sz val="11.0"/>
      <color theme="1"/>
      <name val="Calibri"/>
    </font>
    <font>
      <b/>
      <sz val="16.0"/>
      <color rgb="FFFFFFFF"/>
      <name val="Calibri"/>
    </font>
    <font>
      <b/>
      <sz val="18.0"/>
      <color rgb="FFFFFFFF"/>
      <name val="Calibri"/>
    </font>
    <font>
      <b/>
      <sz val="16.0"/>
      <color theme="1"/>
      <name val="Calibri"/>
    </font>
    <font>
      <b/>
      <sz val="20.0"/>
      <color theme="1"/>
      <name val="Calibri"/>
    </font>
    <font>
      <b/>
      <sz val="10.0"/>
      <color theme="1"/>
      <name val="Calibri"/>
    </font>
    <font>
      <b/>
      <sz val="10.0"/>
      <color rgb="FF000000"/>
      <name val="Calibri"/>
    </font>
    <font>
      <b/>
      <u/>
      <sz val="11.0"/>
      <color rgb="FFFFFFFF"/>
      <name val="Calibri"/>
    </font>
    <font>
      <b/>
      <sz val="14.0"/>
      <color rgb="FFFFFFFF"/>
      <name val="Calibri"/>
    </font>
    <font>
      <sz val="20.0"/>
      <color theme="1"/>
      <name val="Calibri"/>
    </font>
    <font>
      <b/>
      <sz val="14.0"/>
      <color theme="1"/>
      <name val="Calibri"/>
    </font>
    <font>
      <b/>
      <sz val="12.0"/>
      <color rgb="FFFFFFFF"/>
      <name val="Calibri"/>
    </font>
    <font>
      <sz val="12.0"/>
      <color theme="1"/>
      <name val="Calibri"/>
    </font>
    <font>
      <sz val="11.0"/>
      <color rgb="FF000000"/>
      <name val="Calibri"/>
    </font>
    <font>
      <b/>
      <sz val="13.0"/>
      <color rgb="FFFFFFFF"/>
      <name val="Calibri"/>
    </font>
    <font>
      <b/>
      <sz val="13.0"/>
      <color theme="1"/>
      <name val="Calibri"/>
    </font>
  </fonts>
  <fills count="15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E1E1E1"/>
        <bgColor rgb="FFE1E1E1"/>
      </patternFill>
    </fill>
    <fill>
      <patternFill patternType="solid">
        <fgColor rgb="FFD9E2F3"/>
        <bgColor rgb="FFD9E2F3"/>
      </patternFill>
    </fill>
    <fill>
      <patternFill patternType="solid">
        <fgColor rgb="FFF3F3F3"/>
        <bgColor rgb="FFF3F3F3"/>
      </patternFill>
    </fill>
    <fill>
      <patternFill patternType="solid">
        <fgColor rgb="FF1155CC"/>
        <bgColor rgb="FF1155CC"/>
      </patternFill>
    </fill>
    <fill>
      <patternFill patternType="solid">
        <fgColor theme="4"/>
        <bgColor theme="4"/>
      </patternFill>
    </fill>
    <fill>
      <patternFill patternType="solid">
        <fgColor rgb="FF1C4587"/>
        <bgColor rgb="FF1C4587"/>
      </patternFill>
    </fill>
    <fill>
      <patternFill patternType="solid">
        <fgColor rgb="FFFFF2CC"/>
        <bgColor rgb="FFFFF2CC"/>
      </patternFill>
    </fill>
  </fills>
  <borders count="1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000000"/>
      </left>
    </border>
    <border>
      <right style="thin">
        <color rgb="FF000000"/>
      </right>
    </border>
    <border>
      <top/>
    </border>
    <border>
      <right/>
      <top/>
      <bottom/>
    </border>
    <border>
      <left/>
      <top/>
      <bottom/>
    </border>
    <border>
      <left style="thin">
        <color rgb="FFE1E1E1"/>
      </left>
      <right style="thin">
        <color rgb="FFE1E1E1"/>
      </right>
      <top style="thin">
        <color rgb="FFE1E1E1"/>
      </top>
      <bottom style="thin">
        <color rgb="FFE1E1E1"/>
      </bottom>
    </border>
    <border>
      <bottom style="medium">
        <color rgb="FF000000"/>
      </bottom>
    </border>
    <border>
      <left style="thin">
        <color rgb="FF000000"/>
      </left>
      <right/>
    </border>
    <border>
      <left style="thin">
        <color rgb="FFD8D8D8"/>
      </left>
    </border>
    <border>
      <left style="thin">
        <color rgb="FFD8D8D8"/>
      </left>
      <right style="thin">
        <color rgb="FFD8D8D8"/>
      </right>
      <top style="thin">
        <color rgb="FFD8D8D8"/>
      </top>
    </border>
    <border>
      <right/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right style="medium">
        <color rgb="FF000000"/>
      </right>
    </border>
    <border>
      <right style="medium">
        <color rgb="FF000000"/>
      </right>
      <top/>
      <bottom/>
    </border>
    <border>
      <left/>
      <right/>
      <top/>
      <bottom/>
    </border>
    <border>
      <left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 style="thin">
        <color rgb="FFE1E1E1"/>
      </left>
      <right style="thin">
        <color rgb="FF000000"/>
      </right>
      <top style="thin">
        <color rgb="FFE1E1E1"/>
      </top>
      <bottom style="thin">
        <color rgb="FFE1E1E1"/>
      </bottom>
    </border>
    <border>
      <left/>
      <right/>
      <top/>
    </border>
    <border>
      <left style="thin">
        <color rgb="FF000000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left style="thin">
        <color rgb="FFE1E1E1"/>
      </left>
      <top style="thin">
        <color rgb="FFE1E1E1"/>
      </top>
      <bottom style="thin">
        <color rgb="FFE1E1E1"/>
      </bottom>
    </border>
    <border>
      <right style="thin">
        <color rgb="FFE1E1E1"/>
      </right>
      <top style="thin">
        <color rgb="FFE1E1E1"/>
      </top>
      <bottom style="thin">
        <color rgb="FFE1E1E1"/>
      </bottom>
    </border>
    <border>
      <top style="thin">
        <color rgb="FFE1E1E1"/>
      </top>
      <bottom style="thin">
        <color rgb="FFE1E1E1"/>
      </bottom>
    </border>
    <border>
      <right style="thin">
        <color rgb="FF000000"/>
      </right>
      <top style="thin">
        <color rgb="FFE1E1E1"/>
      </top>
      <bottom style="thin">
        <color rgb="FFE1E1E1"/>
      </bottom>
    </border>
    <border>
      <right style="medium">
        <color rgb="FF000000"/>
      </right>
      <bottom style="medium">
        <color rgb="FF000000"/>
      </bottom>
    </border>
    <border>
      <top/>
      <bottom style="thin">
        <color rgb="FFE1E1E1"/>
      </bottom>
    </border>
    <border>
      <right style="medium">
        <color rgb="FF000000"/>
      </right>
      <top/>
      <bottom style="medium">
        <color rgb="FF000000"/>
      </bottom>
    </border>
    <border>
      <left style="thin">
        <color rgb="FF000000"/>
      </left>
      <top/>
    </border>
    <border>
      <left/>
      <top/>
    </border>
    <border>
      <right style="thin">
        <color rgb="FF000000"/>
      </right>
      <top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theme="1"/>
      </bottom>
    </border>
    <border>
      <top style="thin">
        <color rgb="FF000000"/>
      </top>
      <bottom style="thin">
        <color theme="1"/>
      </bottom>
    </border>
    <border>
      <right style="thin">
        <color rgb="FF000000"/>
      </right>
      <top style="thin">
        <color rgb="FF000000"/>
      </top>
      <bottom style="thin">
        <color theme="1"/>
      </bottom>
    </border>
    <border>
      <right style="thin">
        <color rgb="FFD8D8D8"/>
      </right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000000"/>
      </left>
      <top style="thin">
        <color theme="1"/>
      </top>
    </border>
    <border>
      <top style="thin">
        <color theme="1"/>
      </top>
    </border>
    <border>
      <right style="thin">
        <color rgb="FF000000"/>
      </right>
      <top style="thin">
        <color theme="1"/>
      </top>
    </border>
    <border>
      <left/>
      <right/>
      <top style="thin">
        <color rgb="FFD8D8D8"/>
      </top>
      <bottom style="thin">
        <color rgb="FFD8D8D8"/>
      </bottom>
    </border>
    <border>
      <left/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000000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000000"/>
      </right>
      <top style="thin">
        <color rgb="FFFFFFFF"/>
      </top>
    </border>
    <border>
      <right/>
      <top style="thin">
        <color rgb="FFD8D8D8"/>
      </top>
      <bottom style="thin">
        <color rgb="FFD8D8D8"/>
      </bottom>
    </border>
    <border>
      <left style="thin">
        <color rgb="FFD8D8D8"/>
      </left>
      <right/>
      <top style="thin">
        <color rgb="FFD8D8D8"/>
      </top>
      <bottom style="thin">
        <color rgb="FFD8D8D8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D8D8D8"/>
      </right>
      <top/>
      <bottom style="thin">
        <color rgb="FFD8D8D8"/>
      </bottom>
    </border>
    <border>
      <left style="thin">
        <color rgb="FFD8D8D8"/>
      </left>
      <right style="thin">
        <color rgb="FFD8D8D8"/>
      </right>
      <top/>
      <bottom style="thin">
        <color rgb="FFD8D8D8"/>
      </bottom>
    </border>
    <border>
      <left/>
      <right style="thin">
        <color rgb="FFD8D8D8"/>
      </right>
      <top/>
      <bottom/>
    </border>
    <border>
      <top style="thin">
        <color rgb="FFD8D8D8"/>
      </top>
    </border>
    <border>
      <left/>
      <right style="thin">
        <color rgb="FF000000"/>
      </right>
      <top/>
      <bottom/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right/>
    </border>
    <border>
      <left/>
      <righ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theme="1"/>
      </top>
      <bottom/>
    </border>
    <border>
      <top style="thin">
        <color theme="1"/>
      </top>
      <bottom/>
    </border>
    <border>
      <right style="thin">
        <color rgb="FF000000"/>
      </right>
      <top style="thin">
        <color theme="1"/>
      </top>
      <bottom/>
    </border>
    <border>
      <left style="thin">
        <color rgb="FF000000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E1E1E1"/>
      </right>
      <top style="thin">
        <color rgb="FF000000"/>
      </top>
      <bottom style="thin">
        <color rgb="FFE1E1E1"/>
      </bottom>
    </border>
    <border>
      <left style="thin">
        <color rgb="FFE1E1E1"/>
      </left>
      <right style="thin">
        <color rgb="FFE1E1E1"/>
      </right>
      <top style="thin">
        <color rgb="FF000000"/>
      </top>
      <bottom style="thin">
        <color rgb="FFE1E1E1"/>
      </bottom>
    </border>
    <border>
      <left style="thin">
        <color rgb="FFE1E1E1"/>
      </left>
      <right style="thin">
        <color rgb="FF000000"/>
      </right>
      <top style="thin">
        <color rgb="FF000000"/>
      </top>
      <bottom style="thin">
        <color rgb="FFE1E1E1"/>
      </bottom>
    </border>
    <border>
      <left style="thin">
        <color rgb="FF000000"/>
      </left>
      <right style="thin">
        <color rgb="FFE1E1E1"/>
      </right>
      <top style="thin">
        <color rgb="FFE1E1E1"/>
      </top>
      <bottom style="thin">
        <color rgb="FFE1E1E1"/>
      </bottom>
    </border>
    <border>
      <left style="thin">
        <color rgb="FF000000"/>
      </left>
      <right style="thin">
        <color rgb="FFE1E1E1"/>
      </right>
      <top style="thin">
        <color rgb="FFE1E1E1"/>
      </top>
      <bottom style="thin">
        <color rgb="FF000000"/>
      </bottom>
    </border>
    <border>
      <left style="thin">
        <color rgb="FFE1E1E1"/>
      </left>
      <right style="thin">
        <color rgb="FFE1E1E1"/>
      </right>
      <top style="thin">
        <color rgb="FFE1E1E1"/>
      </top>
      <bottom style="thin">
        <color rgb="FF000000"/>
      </bottom>
    </border>
    <border>
      <left style="thin">
        <color rgb="FFE1E1E1"/>
      </left>
      <right style="thin">
        <color rgb="FF000000"/>
      </right>
      <top style="thin">
        <color rgb="FFE1E1E1"/>
      </top>
      <bottom style="thin">
        <color rgb="FF000000"/>
      </bottom>
    </border>
    <border>
      <left/>
      <right style="thin">
        <color rgb="FF000000"/>
      </right>
      <top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D8D8D8"/>
      </bottom>
    </border>
    <border>
      <left style="thin">
        <color rgb="FFD8D8D8"/>
      </left>
      <right/>
      <top/>
      <bottom style="thin">
        <color rgb="FFD8D8D8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D8D8D8"/>
      </right>
      <top style="thin">
        <color rgb="FFD8D8D8"/>
      </top>
      <bottom/>
    </border>
    <border>
      <left/>
      <top style="thin">
        <color rgb="FFD8D8D8"/>
      </top>
      <bottom style="thin">
        <color rgb="FFD8D8D8"/>
      </bottom>
    </border>
    <border>
      <left style="thin">
        <color rgb="FFE1E1E1"/>
      </left>
    </border>
    <border>
      <right style="thin">
        <color rgb="FFE1E1E1"/>
      </right>
    </border>
    <border>
      <left style="thin">
        <color rgb="FF000000"/>
      </left>
      <right/>
      <top/>
      <bottom/>
    </border>
    <border>
      <left style="thin">
        <color rgb="FFD8D8D8"/>
      </left>
      <right style="thin">
        <color rgb="FF000000"/>
      </right>
    </border>
    <border>
      <left style="thin">
        <color rgb="FFD8D8D8"/>
      </left>
      <right style="thin">
        <color rgb="FFD8D8D8"/>
      </right>
      <top style="thin">
        <color rgb="FF000000"/>
      </top>
      <bottom style="thin">
        <color rgb="FFD8D8D8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shrinkToFit="0" wrapText="1"/>
    </xf>
    <xf borderId="5" fillId="0" fontId="2" numFmtId="0" xfId="0" applyBorder="1" applyFont="1"/>
    <xf borderId="6" fillId="0" fontId="2" numFmtId="0" xfId="0" applyBorder="1" applyFont="1"/>
    <xf borderId="7" fillId="0" fontId="3" numFmtId="0" xfId="0" applyBorder="1" applyFont="1"/>
    <xf borderId="8" fillId="0" fontId="5" numFmtId="0" xfId="0" applyBorder="1" applyFont="1"/>
    <xf borderId="7" fillId="0" fontId="5" numFmtId="0" xfId="0" applyBorder="1" applyFont="1"/>
    <xf borderId="9" fillId="0" fontId="3" numFmtId="0" xfId="0" applyBorder="1" applyFont="1"/>
    <xf borderId="10" fillId="0" fontId="3" numFmtId="0" xfId="0" applyBorder="1" applyFont="1"/>
    <xf borderId="0" fillId="4" fontId="6" numFmtId="0" xfId="0" applyAlignment="1" applyFill="1" applyFont="1">
      <alignment horizontal="right"/>
    </xf>
    <xf borderId="0" fillId="2" fontId="6" numFmtId="0" xfId="0" applyAlignment="1" applyFont="1">
      <alignment horizontal="right"/>
    </xf>
    <xf borderId="11" fillId="5" fontId="3" numFmtId="0" xfId="0" applyBorder="1" applyFill="1" applyFont="1"/>
    <xf borderId="11" fillId="0" fontId="2" numFmtId="0" xfId="0" applyBorder="1" applyFont="1"/>
    <xf borderId="12" fillId="4" fontId="6" numFmtId="0" xfId="0" applyAlignment="1" applyBorder="1" applyFont="1">
      <alignment horizontal="right"/>
    </xf>
    <xf borderId="12" fillId="2" fontId="6" numFmtId="0" xfId="0" applyAlignment="1" applyBorder="1" applyFont="1">
      <alignment horizontal="right"/>
    </xf>
    <xf borderId="13" fillId="5" fontId="6" numFmtId="0" xfId="0" applyBorder="1" applyFont="1"/>
    <xf borderId="14" fillId="4" fontId="6" numFmtId="0" xfId="0" applyAlignment="1" applyBorder="1" applyFont="1">
      <alignment horizontal="right"/>
    </xf>
    <xf borderId="5" fillId="5" fontId="6" numFmtId="0" xfId="0" applyBorder="1" applyFont="1"/>
    <xf borderId="15" fillId="0" fontId="3" numFmtId="0" xfId="0" applyBorder="1" applyFont="1"/>
    <xf borderId="16" fillId="6" fontId="3" numFmtId="0" xfId="0" applyBorder="1" applyFill="1" applyFont="1"/>
    <xf borderId="17" fillId="6" fontId="5" numFmtId="0" xfId="0" applyBorder="1" applyFont="1"/>
    <xf borderId="18" fillId="6" fontId="5" numFmtId="0" xfId="0" applyBorder="1" applyFont="1"/>
    <xf borderId="7" fillId="6" fontId="5" numFmtId="0" xfId="0" applyBorder="1" applyFont="1"/>
    <xf borderId="19" fillId="6" fontId="5" numFmtId="0" xfId="0" applyBorder="1" applyFont="1"/>
    <xf borderId="7" fillId="6" fontId="7" numFmtId="0" xfId="0" applyBorder="1" applyFont="1"/>
    <xf borderId="20" fillId="0" fontId="3" numFmtId="0" xfId="0" applyBorder="1" applyFont="1"/>
    <xf borderId="21" fillId="0" fontId="3" numFmtId="0" xfId="0" applyBorder="1" applyFont="1"/>
    <xf borderId="13" fillId="5" fontId="8" numFmtId="0" xfId="0" applyBorder="1" applyFont="1"/>
    <xf borderId="22" fillId="0" fontId="2" numFmtId="0" xfId="0" applyBorder="1" applyFont="1"/>
    <xf borderId="7" fillId="5" fontId="9" numFmtId="0" xfId="0" applyBorder="1" applyFont="1"/>
    <xf borderId="7" fillId="5" fontId="6" numFmtId="0" xfId="0" applyAlignment="1" applyBorder="1" applyFont="1">
      <alignment horizontal="right"/>
    </xf>
    <xf borderId="15" fillId="5" fontId="3" numFmtId="0" xfId="0" applyBorder="1" applyFont="1"/>
    <xf borderId="15" fillId="0" fontId="2" numFmtId="0" xfId="0" applyBorder="1" applyFont="1"/>
    <xf borderId="23" fillId="5" fontId="6" numFmtId="0" xfId="0" applyAlignment="1" applyBorder="1" applyFont="1">
      <alignment horizontal="right"/>
    </xf>
    <xf borderId="24" fillId="5" fontId="3" numFmtId="0" xfId="0" applyBorder="1" applyFont="1"/>
    <xf borderId="25" fillId="5" fontId="3" numFmtId="0" xfId="0" applyBorder="1" applyFont="1"/>
    <xf borderId="26" fillId="0" fontId="2" numFmtId="0" xfId="0" applyBorder="1" applyFont="1"/>
    <xf borderId="27" fillId="4" fontId="3" numFmtId="0" xfId="0" applyBorder="1" applyFont="1"/>
    <xf borderId="0" fillId="0" fontId="3" numFmtId="0" xfId="0" applyAlignment="1" applyFont="1">
      <alignment vertical="top"/>
    </xf>
    <xf borderId="21" fillId="0" fontId="2" numFmtId="0" xfId="0" applyBorder="1" applyFont="1"/>
    <xf borderId="26" fillId="5" fontId="3" numFmtId="0" xfId="0" applyBorder="1" applyFont="1"/>
    <xf borderId="28" fillId="5" fontId="6" numFmtId="0" xfId="0" applyAlignment="1" applyBorder="1" applyFont="1">
      <alignment horizontal="right"/>
    </xf>
    <xf borderId="29" fillId="4" fontId="3" numFmtId="0" xfId="0" applyBorder="1" applyFont="1"/>
    <xf borderId="20" fillId="4" fontId="3" numFmtId="0" xfId="0" applyBorder="1" applyFont="1"/>
    <xf borderId="30" fillId="4" fontId="3" numFmtId="0" xfId="0" applyBorder="1" applyFont="1"/>
    <xf borderId="31" fillId="4" fontId="6" numFmtId="0" xfId="0" applyAlignment="1" applyBorder="1" applyFont="1">
      <alignment horizontal="right"/>
    </xf>
    <xf borderId="32" fillId="0" fontId="2" numFmtId="0" xfId="0" applyBorder="1" applyFont="1"/>
    <xf borderId="31" fillId="4" fontId="6" numFmtId="164" xfId="0" applyAlignment="1" applyBorder="1" applyFont="1" applyNumberFormat="1">
      <alignment horizontal="center"/>
    </xf>
    <xf borderId="33" fillId="0" fontId="2" numFmtId="0" xfId="0" applyBorder="1" applyFont="1"/>
    <xf borderId="34" fillId="0" fontId="2" numFmtId="0" xfId="0" applyBorder="1" applyFont="1"/>
    <xf borderId="35" fillId="0" fontId="2" numFmtId="0" xfId="0" applyBorder="1" applyFont="1"/>
    <xf borderId="9" fillId="4" fontId="3" numFmtId="0" xfId="0" applyBorder="1" applyFont="1"/>
    <xf borderId="4" fillId="3" fontId="10" numFmtId="0" xfId="0" applyAlignment="1" applyBorder="1" applyFont="1">
      <alignment horizontal="right"/>
    </xf>
    <xf borderId="14" fillId="5" fontId="3" numFmtId="165" xfId="0" applyAlignment="1" applyBorder="1" applyFont="1" applyNumberFormat="1">
      <alignment horizontal="right"/>
    </xf>
    <xf borderId="5" fillId="3" fontId="10" numFmtId="0" xfId="0" applyAlignment="1" applyBorder="1" applyFont="1">
      <alignment horizontal="right"/>
    </xf>
    <xf borderId="36" fillId="7" fontId="11" numFmtId="165" xfId="0" applyAlignment="1" applyBorder="1" applyFill="1" applyFont="1" applyNumberFormat="1">
      <alignment horizontal="right"/>
    </xf>
    <xf borderId="36" fillId="0" fontId="2" numFmtId="0" xfId="0" applyBorder="1" applyFont="1"/>
    <xf borderId="34" fillId="4" fontId="3" numFmtId="0" xfId="0" applyBorder="1" applyFont="1"/>
    <xf borderId="21" fillId="0" fontId="3" numFmtId="165" xfId="0" applyBorder="1" applyFont="1" applyNumberFormat="1"/>
    <xf borderId="25" fillId="5" fontId="8" numFmtId="0" xfId="0" applyBorder="1" applyFont="1"/>
    <xf borderId="37" fillId="0" fontId="2" numFmtId="0" xfId="0" applyBorder="1" applyFont="1"/>
    <xf borderId="34" fillId="4" fontId="3" numFmtId="165" xfId="0" applyBorder="1" applyFont="1" applyNumberFormat="1"/>
    <xf borderId="0" fillId="0" fontId="12" numFmtId="0" xfId="0" applyAlignment="1" applyFont="1">
      <alignment shrinkToFit="0" vertical="top" wrapText="1"/>
    </xf>
    <xf borderId="0" fillId="3" fontId="13" numFmtId="0" xfId="0" applyAlignment="1" applyFont="1">
      <alignment horizontal="right"/>
    </xf>
    <xf borderId="0" fillId="2" fontId="3" numFmtId="0" xfId="0" applyFont="1"/>
    <xf borderId="10" fillId="0" fontId="2" numFmtId="0" xfId="0" applyBorder="1" applyFont="1"/>
    <xf borderId="38" fillId="3" fontId="14" numFmtId="0" xfId="0" applyAlignment="1" applyBorder="1" applyFont="1">
      <alignment horizontal="right"/>
    </xf>
    <xf borderId="39" fillId="7" fontId="15" numFmtId="165" xfId="0" applyAlignment="1" applyBorder="1" applyFont="1" applyNumberFormat="1">
      <alignment horizontal="center"/>
    </xf>
    <xf borderId="40" fillId="0" fontId="2" numFmtId="0" xfId="0" applyBorder="1" applyFont="1"/>
    <xf borderId="41" fillId="0" fontId="2" numFmtId="0" xfId="0" applyBorder="1" applyFont="1"/>
    <xf borderId="42" fillId="0" fontId="2" numFmtId="0" xfId="0" applyBorder="1" applyFont="1"/>
    <xf borderId="43" fillId="0" fontId="2" numFmtId="0" xfId="0" applyBorder="1" applyFont="1"/>
    <xf borderId="44" fillId="0" fontId="2" numFmtId="0" xfId="0" applyBorder="1" applyFont="1"/>
    <xf borderId="45" fillId="2" fontId="16" numFmtId="0" xfId="0" applyAlignment="1" applyBorder="1" applyFont="1">
      <alignment horizontal="left" shrinkToFit="0" vertical="center" wrapText="1"/>
    </xf>
    <xf borderId="46" fillId="0" fontId="2" numFmtId="0" xfId="0" applyBorder="1" applyFont="1"/>
    <xf borderId="47" fillId="0" fontId="2" numFmtId="0" xfId="0" applyBorder="1" applyFont="1"/>
    <xf borderId="1" fillId="7" fontId="17" numFmtId="0" xfId="0" applyAlignment="1" applyBorder="1" applyFont="1">
      <alignment horizontal="left" shrinkToFit="0" vertical="center" wrapText="1"/>
    </xf>
    <xf borderId="48" fillId="5" fontId="3" numFmtId="0" xfId="0" applyAlignment="1" applyBorder="1" applyFont="1">
      <alignment horizontal="center" shrinkToFit="0" vertical="center" wrapText="1"/>
    </xf>
    <xf borderId="49" fillId="0" fontId="2" numFmtId="0" xfId="0" applyBorder="1" applyFont="1"/>
    <xf borderId="50" fillId="0" fontId="2" numFmtId="0" xfId="0" applyBorder="1" applyFont="1"/>
    <xf borderId="9" fillId="0" fontId="2" numFmtId="0" xfId="0" applyBorder="1" applyFont="1"/>
    <xf borderId="48" fillId="2" fontId="16" numFmtId="0" xfId="0" applyAlignment="1" applyBorder="1" applyFont="1">
      <alignment horizontal="left" shrinkToFit="0" vertical="center" wrapText="1"/>
    </xf>
    <xf borderId="48" fillId="2" fontId="17" numFmtId="0" xfId="0" applyAlignment="1" applyBorder="1" applyFont="1">
      <alignment horizontal="left" shrinkToFit="0" vertical="center" wrapText="1"/>
    </xf>
    <xf borderId="14" fillId="0" fontId="3" numFmtId="0" xfId="0" applyAlignment="1" applyBorder="1" applyFont="1">
      <alignment vertical="top"/>
    </xf>
    <xf borderId="14" fillId="0" fontId="9" numFmtId="0" xfId="0" applyBorder="1" applyFont="1"/>
    <xf borderId="31" fillId="0" fontId="3" numFmtId="0" xfId="0" applyAlignment="1" applyBorder="1" applyFont="1">
      <alignment vertical="top"/>
    </xf>
    <xf borderId="33" fillId="0" fontId="3" numFmtId="0" xfId="0" applyAlignment="1" applyBorder="1" applyFont="1">
      <alignment vertical="top"/>
    </xf>
    <xf borderId="32" fillId="0" fontId="3" numFmtId="0" xfId="0" applyAlignment="1" applyBorder="1" applyFont="1">
      <alignment vertical="top"/>
    </xf>
    <xf borderId="14" fillId="0" fontId="3" numFmtId="0" xfId="0" applyBorder="1" applyFont="1"/>
    <xf borderId="51" fillId="2" fontId="16" numFmtId="0" xfId="0" applyAlignment="1" applyBorder="1" applyFont="1">
      <alignment horizontal="left" shrinkToFit="0" vertical="center" wrapText="1"/>
    </xf>
    <xf borderId="52" fillId="0" fontId="2" numFmtId="0" xfId="0" applyBorder="1" applyFont="1"/>
    <xf borderId="53" fillId="0" fontId="2" numFmtId="0" xfId="0" applyBorder="1" applyFont="1"/>
    <xf borderId="0" fillId="0" fontId="5" numFmtId="0" xfId="0" applyFont="1"/>
    <xf borderId="54" fillId="0" fontId="5" numFmtId="0" xfId="0" applyBorder="1" applyFont="1"/>
    <xf borderId="55" fillId="0" fontId="5" numFmtId="0" xfId="0" applyBorder="1" applyFont="1"/>
    <xf borderId="56" fillId="0" fontId="5" numFmtId="0" xfId="0" applyBorder="1" applyFont="1"/>
    <xf borderId="57" fillId="0" fontId="5" numFmtId="0" xfId="0" applyBorder="1" applyFont="1"/>
    <xf borderId="20" fillId="0" fontId="5" numFmtId="0" xfId="0" applyBorder="1" applyFont="1"/>
    <xf borderId="58" fillId="7" fontId="18" numFmtId="0" xfId="0" applyAlignment="1" applyBorder="1" applyFont="1">
      <alignment horizontal="left" vertical="center"/>
    </xf>
    <xf borderId="59" fillId="0" fontId="2" numFmtId="0" xfId="0" applyBorder="1" applyFont="1"/>
    <xf borderId="60" fillId="0" fontId="2" numFmtId="0" xfId="0" applyBorder="1" applyFont="1"/>
    <xf borderId="56" fillId="0" fontId="7" numFmtId="0" xfId="0" applyBorder="1" applyFont="1"/>
    <xf borderId="0" fillId="0" fontId="7" numFmtId="0" xfId="0" applyFont="1"/>
    <xf borderId="54" fillId="0" fontId="7" numFmtId="0" xfId="0" applyBorder="1" applyFont="1"/>
    <xf borderId="61" fillId="6" fontId="7" numFmtId="0" xfId="0" applyBorder="1" applyFont="1"/>
    <xf borderId="7" fillId="6" fontId="1" numFmtId="0" xfId="0" applyAlignment="1" applyBorder="1" applyFont="1">
      <alignment horizontal="center" shrinkToFit="0" wrapText="1"/>
    </xf>
    <xf borderId="62" fillId="6" fontId="1" numFmtId="0" xfId="0" applyAlignment="1" applyBorder="1" applyFont="1">
      <alignment horizontal="center" shrinkToFit="0" wrapText="1"/>
    </xf>
    <xf borderId="62" fillId="6" fontId="3" numFmtId="0" xfId="0" applyAlignment="1" applyBorder="1" applyFont="1">
      <alignment shrinkToFit="0" wrapText="1"/>
    </xf>
    <xf borderId="63" fillId="3" fontId="10" numFmtId="0" xfId="0" applyAlignment="1" applyBorder="1" applyFont="1">
      <alignment shrinkToFit="0" vertical="center" wrapText="1"/>
    </xf>
    <xf borderId="64" fillId="3" fontId="10" numFmtId="0" xfId="0" applyAlignment="1" applyBorder="1" applyFont="1">
      <alignment shrinkToFit="0" vertical="center" wrapText="1"/>
    </xf>
    <xf borderId="64" fillId="3" fontId="19" numFmtId="0" xfId="0" applyAlignment="1" applyBorder="1" applyFont="1">
      <alignment shrinkToFit="0" vertical="center" wrapText="1"/>
    </xf>
    <xf borderId="65" fillId="3" fontId="10" numFmtId="0" xfId="0" applyAlignment="1" applyBorder="1" applyFont="1">
      <alignment shrinkToFit="0" vertical="center" wrapText="1"/>
    </xf>
    <xf borderId="66" fillId="4" fontId="3" numFmtId="0" xfId="0" applyAlignment="1" applyBorder="1" applyFont="1">
      <alignment shrinkToFit="0" vertical="center" wrapText="1"/>
    </xf>
    <xf borderId="67" fillId="4" fontId="3" numFmtId="0" xfId="0" applyAlignment="1" applyBorder="1" applyFont="1">
      <alignment shrinkToFit="0" vertical="center" wrapText="1"/>
    </xf>
    <xf borderId="68" fillId="3" fontId="20" numFmtId="0" xfId="0" applyAlignment="1" applyBorder="1" applyFont="1">
      <alignment shrinkToFit="0" vertical="center" wrapText="1"/>
    </xf>
    <xf borderId="12" fillId="6" fontId="3" numFmtId="0" xfId="0" applyAlignment="1" applyBorder="1" applyFont="1">
      <alignment shrinkToFit="0" vertical="center" wrapText="1"/>
    </xf>
    <xf borderId="67" fillId="6" fontId="3" numFmtId="0" xfId="0" applyAlignment="1" applyBorder="1" applyFont="1">
      <alignment shrinkToFit="0" vertical="center" wrapText="1"/>
    </xf>
    <xf borderId="7" fillId="6" fontId="3" numFmtId="0" xfId="0" applyAlignment="1" applyBorder="1" applyFont="1">
      <alignment shrinkToFit="0" vertical="center" wrapText="1"/>
    </xf>
    <xf borderId="69" fillId="6" fontId="3" numFmtId="0" xfId="0" applyAlignment="1" applyBorder="1" applyFont="1">
      <alignment shrinkToFit="0" vertical="center" wrapText="1"/>
    </xf>
    <xf borderId="70" fillId="6" fontId="3" numFmtId="0" xfId="0" applyAlignment="1" applyBorder="1" applyFont="1">
      <alignment shrinkToFit="0" vertical="center" wrapText="1"/>
    </xf>
    <xf borderId="23" fillId="6" fontId="3" numFmtId="0" xfId="0" applyAlignment="1" applyBorder="1" applyFont="1">
      <alignment shrinkToFit="0" vertical="center" wrapText="1"/>
    </xf>
    <xf borderId="71" fillId="6" fontId="3" numFmtId="0" xfId="0" applyAlignment="1" applyBorder="1" applyFont="1">
      <alignment shrinkToFit="0" vertical="center" wrapText="1"/>
    </xf>
    <xf borderId="14" fillId="8" fontId="3" numFmtId="0" xfId="0" applyAlignment="1" applyBorder="1" applyFill="1" applyFont="1">
      <alignment shrinkToFit="0" wrapText="1"/>
    </xf>
    <xf borderId="14" fillId="8" fontId="3" numFmtId="165" xfId="0" applyAlignment="1" applyBorder="1" applyFont="1" applyNumberFormat="1">
      <alignment shrinkToFit="0" wrapText="1"/>
    </xf>
    <xf borderId="27" fillId="8" fontId="3" numFmtId="165" xfId="0" applyAlignment="1" applyBorder="1" applyFont="1" applyNumberFormat="1">
      <alignment shrinkToFit="0" wrapText="1"/>
    </xf>
    <xf borderId="72" fillId="0" fontId="3" numFmtId="0" xfId="0" applyAlignment="1" applyBorder="1" applyFont="1">
      <alignment shrinkToFit="0" wrapText="1"/>
    </xf>
    <xf borderId="10" fillId="0" fontId="3" numFmtId="0" xfId="0" applyAlignment="1" applyBorder="1" applyFont="1">
      <alignment shrinkToFit="0" wrapText="1"/>
    </xf>
    <xf borderId="23" fillId="9" fontId="3" numFmtId="0" xfId="0" applyAlignment="1" applyBorder="1" applyFill="1" applyFont="1">
      <alignment shrinkToFit="0" wrapText="1"/>
    </xf>
    <xf borderId="73" fillId="9" fontId="3" numFmtId="164" xfId="0" applyAlignment="1" applyBorder="1" applyFont="1" applyNumberFormat="1">
      <alignment shrinkToFit="0" wrapText="1"/>
    </xf>
    <xf borderId="8" fillId="0" fontId="3" numFmtId="0" xfId="0" applyAlignment="1" applyBorder="1" applyFont="1">
      <alignment shrinkToFit="0" wrapText="1"/>
    </xf>
    <xf borderId="74" fillId="0" fontId="3" numFmtId="0" xfId="0" applyAlignment="1" applyBorder="1" applyFont="1">
      <alignment shrinkToFit="0" wrapText="1"/>
    </xf>
    <xf borderId="14" fillId="10" fontId="3" numFmtId="0" xfId="0" applyAlignment="1" applyBorder="1" applyFill="1" applyFont="1">
      <alignment shrinkToFit="0" wrapText="1"/>
    </xf>
    <xf borderId="14" fillId="10" fontId="3" numFmtId="165" xfId="0" applyAlignment="1" applyBorder="1" applyFont="1" applyNumberFormat="1">
      <alignment shrinkToFit="0" wrapText="1"/>
    </xf>
    <xf borderId="27" fillId="10" fontId="3" numFmtId="165" xfId="0" applyAlignment="1" applyBorder="1" applyFont="1" applyNumberFormat="1">
      <alignment shrinkToFit="0" wrapText="1"/>
    </xf>
    <xf borderId="0" fillId="0" fontId="3" numFmtId="0" xfId="0" applyAlignment="1" applyFont="1">
      <alignment shrinkToFit="0" wrapText="1"/>
    </xf>
    <xf borderId="23" fillId="2" fontId="3" numFmtId="0" xfId="0" applyAlignment="1" applyBorder="1" applyFont="1">
      <alignment shrinkToFit="0" wrapText="1"/>
    </xf>
    <xf borderId="73" fillId="2" fontId="3" numFmtId="164" xfId="0" applyAlignment="1" applyBorder="1" applyFont="1" applyNumberFormat="1">
      <alignment shrinkToFit="0" wrapText="1"/>
    </xf>
    <xf borderId="54" fillId="0" fontId="3" numFmtId="0" xfId="0" applyAlignment="1" applyBorder="1" applyFont="1">
      <alignment shrinkToFit="0" wrapText="1"/>
    </xf>
    <xf borderId="9" fillId="11" fontId="10" numFmtId="0" xfId="0" applyAlignment="1" applyBorder="1" applyFill="1" applyFont="1">
      <alignment horizontal="right" shrinkToFit="0" wrapText="1"/>
    </xf>
    <xf borderId="75" fillId="11" fontId="10" numFmtId="0" xfId="0" applyAlignment="1" applyBorder="1" applyFont="1">
      <alignment shrinkToFit="0" wrapText="1"/>
    </xf>
    <xf borderId="76" fillId="12" fontId="21" numFmtId="0" xfId="0" applyAlignment="1" applyBorder="1" applyFill="1" applyFont="1">
      <alignment shrinkToFit="0" wrapText="1"/>
    </xf>
    <xf borderId="76" fillId="12" fontId="16" numFmtId="0" xfId="0" applyAlignment="1" applyBorder="1" applyFont="1">
      <alignment horizontal="right" shrinkToFit="0" wrapText="1"/>
    </xf>
    <xf borderId="77" fillId="12" fontId="16" numFmtId="164" xfId="0" applyAlignment="1" applyBorder="1" applyFont="1" applyNumberFormat="1">
      <alignment horizontal="right" shrinkToFit="0" vertical="center" wrapText="1"/>
    </xf>
    <xf borderId="42" fillId="11" fontId="10" numFmtId="0" xfId="0" applyAlignment="1" applyBorder="1" applyFont="1">
      <alignment horizontal="right" shrinkToFit="0" wrapText="1"/>
    </xf>
    <xf borderId="42" fillId="11" fontId="10" numFmtId="0" xfId="0" applyAlignment="1" applyBorder="1" applyFont="1">
      <alignment shrinkToFit="0" wrapText="1"/>
    </xf>
    <xf borderId="0" fillId="0" fontId="7" numFmtId="0" xfId="0" applyAlignment="1" applyFont="1">
      <alignment shrinkToFit="0" wrapText="1"/>
    </xf>
    <xf borderId="0" fillId="0" fontId="10" numFmtId="0" xfId="0" applyAlignment="1" applyFont="1">
      <alignment horizontal="right" shrinkToFit="0" wrapText="1"/>
    </xf>
    <xf borderId="20" fillId="0" fontId="22" numFmtId="164" xfId="0" applyAlignment="1" applyBorder="1" applyFont="1" applyNumberFormat="1">
      <alignment horizontal="center" shrinkToFit="0" wrapText="1"/>
    </xf>
    <xf borderId="23" fillId="2" fontId="3" numFmtId="165" xfId="0" applyAlignment="1" applyBorder="1" applyFont="1" applyNumberFormat="1">
      <alignment shrinkToFit="0" wrapText="1"/>
    </xf>
    <xf borderId="78" fillId="7" fontId="17" numFmtId="0" xfId="0" applyAlignment="1" applyBorder="1" applyFont="1">
      <alignment horizontal="left" shrinkToFit="0" vertical="center" wrapText="1"/>
    </xf>
    <xf borderId="79" fillId="0" fontId="2" numFmtId="0" xfId="0" applyBorder="1" applyFont="1"/>
    <xf borderId="80" fillId="0" fontId="2" numFmtId="0" xfId="0" applyBorder="1" applyFont="1"/>
    <xf borderId="23" fillId="9" fontId="3" numFmtId="165" xfId="0" applyAlignment="1" applyBorder="1" applyFont="1" applyNumberFormat="1">
      <alignment shrinkToFit="0" wrapText="1"/>
    </xf>
    <xf borderId="58" fillId="8" fontId="3" numFmtId="0" xfId="0" applyAlignment="1" applyBorder="1" applyFont="1">
      <alignment horizontal="left" shrinkToFit="0" vertical="center" wrapText="1"/>
    </xf>
    <xf borderId="48" fillId="2" fontId="16" numFmtId="0" xfId="0" applyAlignment="1" applyBorder="1" applyFont="1">
      <alignment horizontal="left" vertical="center"/>
    </xf>
    <xf borderId="81" fillId="7" fontId="18" numFmtId="0" xfId="0" applyAlignment="1" applyBorder="1" applyFont="1">
      <alignment horizontal="left" vertical="center"/>
    </xf>
    <xf borderId="82" fillId="0" fontId="2" numFmtId="0" xfId="0" applyBorder="1" applyFont="1"/>
    <xf borderId="83" fillId="0" fontId="2" numFmtId="0" xfId="0" applyBorder="1" applyFont="1"/>
    <xf borderId="84" fillId="3" fontId="23" numFmtId="0" xfId="0" applyAlignment="1" applyBorder="1" applyFont="1">
      <alignment horizontal="center" shrinkToFit="0" wrapText="1"/>
    </xf>
    <xf borderId="84" fillId="3" fontId="23" numFmtId="0" xfId="0" applyAlignment="1" applyBorder="1" applyFont="1">
      <alignment horizontal="center" shrinkToFit="0" vertical="top" wrapText="1"/>
    </xf>
    <xf borderId="85" fillId="0" fontId="24" numFmtId="0" xfId="0" applyAlignment="1" applyBorder="1" applyFont="1">
      <alignment shrinkToFit="0" wrapText="1"/>
    </xf>
    <xf borderId="86" fillId="0" fontId="24" numFmtId="0" xfId="0" applyAlignment="1" applyBorder="1" applyFont="1">
      <alignment shrinkToFit="0" wrapText="1"/>
    </xf>
    <xf borderId="86" fillId="0" fontId="24" numFmtId="0" xfId="0" applyAlignment="1" applyBorder="1" applyFont="1">
      <alignment shrinkToFit="0" vertical="top" wrapText="1"/>
    </xf>
    <xf borderId="86" fillId="0" fontId="24" numFmtId="0" xfId="0" applyAlignment="1" applyBorder="1" applyFont="1">
      <alignment horizontal="right" shrinkToFit="0" vertical="top" wrapText="1"/>
    </xf>
    <xf borderId="86" fillId="0" fontId="24" numFmtId="0" xfId="0" applyAlignment="1" applyBorder="1" applyFont="1">
      <alignment horizontal="center" shrinkToFit="0" vertical="top" wrapText="1"/>
    </xf>
    <xf borderId="87" fillId="0" fontId="24" numFmtId="0" xfId="0" applyAlignment="1" applyBorder="1" applyFont="1">
      <alignment shrinkToFit="0" wrapText="1"/>
    </xf>
    <xf borderId="88" fillId="0" fontId="24" numFmtId="0" xfId="0" applyAlignment="1" applyBorder="1" applyFont="1">
      <alignment shrinkToFit="0" wrapText="1"/>
    </xf>
    <xf borderId="14" fillId="0" fontId="24" numFmtId="0" xfId="0" applyAlignment="1" applyBorder="1" applyFont="1">
      <alignment shrinkToFit="0" wrapText="1"/>
    </xf>
    <xf borderId="14" fillId="0" fontId="24" numFmtId="0" xfId="0" applyAlignment="1" applyBorder="1" applyFont="1">
      <alignment shrinkToFit="0" vertical="top" wrapText="1"/>
    </xf>
    <xf borderId="14" fillId="0" fontId="24" numFmtId="0" xfId="0" applyAlignment="1" applyBorder="1" applyFont="1">
      <alignment horizontal="right" shrinkToFit="0" vertical="top" wrapText="1"/>
    </xf>
    <xf borderId="14" fillId="0" fontId="24" numFmtId="0" xfId="0" applyAlignment="1" applyBorder="1" applyFont="1">
      <alignment horizontal="center" shrinkToFit="0" vertical="top" wrapText="1"/>
    </xf>
    <xf borderId="27" fillId="0" fontId="24" numFmtId="0" xfId="0" applyAlignment="1" applyBorder="1" applyFont="1">
      <alignment shrinkToFit="0" wrapText="1"/>
    </xf>
    <xf borderId="14" fillId="0" fontId="24" numFmtId="0" xfId="0" applyAlignment="1" applyBorder="1" applyFont="1">
      <alignment vertical="top"/>
    </xf>
    <xf borderId="89" fillId="0" fontId="24" numFmtId="0" xfId="0" applyAlignment="1" applyBorder="1" applyFont="1">
      <alignment shrinkToFit="0" wrapText="1"/>
    </xf>
    <xf borderId="90" fillId="0" fontId="24" numFmtId="0" xfId="0" applyAlignment="1" applyBorder="1" applyFont="1">
      <alignment shrinkToFit="0" wrapText="1"/>
    </xf>
    <xf borderId="90" fillId="0" fontId="24" numFmtId="0" xfId="0" applyAlignment="1" applyBorder="1" applyFont="1">
      <alignment vertical="top"/>
    </xf>
    <xf borderId="91" fillId="0" fontId="24" numFmtId="0" xfId="0" applyAlignment="1" applyBorder="1" applyFont="1">
      <alignment shrinkToFit="0" wrapText="1"/>
    </xf>
    <xf borderId="28" fillId="2" fontId="3" numFmtId="165" xfId="0" applyAlignment="1" applyBorder="1" applyFont="1" applyNumberFormat="1">
      <alignment shrinkToFit="0" wrapText="1"/>
    </xf>
    <xf borderId="92" fillId="2" fontId="3" numFmtId="164" xfId="0" applyAlignment="1" applyBorder="1" applyFont="1" applyNumberFormat="1">
      <alignment shrinkToFit="0" wrapText="1"/>
    </xf>
    <xf borderId="93" fillId="12" fontId="16" numFmtId="165" xfId="0" applyAlignment="1" applyBorder="1" applyFont="1" applyNumberFormat="1">
      <alignment shrinkToFit="0" wrapText="1"/>
    </xf>
    <xf borderId="94" fillId="12" fontId="16" numFmtId="165" xfId="0" applyAlignment="1" applyBorder="1" applyFont="1" applyNumberFormat="1">
      <alignment shrinkToFit="0" wrapText="1"/>
    </xf>
    <xf borderId="0" fillId="0" fontId="7" numFmtId="0" xfId="0" applyAlignment="1" applyFont="1">
      <alignment vertical="center"/>
    </xf>
    <xf borderId="56" fillId="0" fontId="7" numFmtId="0" xfId="0" applyAlignment="1" applyBorder="1" applyFont="1">
      <alignment vertical="center"/>
    </xf>
    <xf borderId="70" fillId="6" fontId="1" numFmtId="0" xfId="0" applyAlignment="1" applyBorder="1" applyFont="1">
      <alignment horizontal="center" shrinkToFit="0" wrapText="1"/>
    </xf>
    <xf borderId="69" fillId="6" fontId="1" numFmtId="0" xfId="0" applyAlignment="1" applyBorder="1" applyFont="1">
      <alignment horizontal="center" shrinkToFit="0" wrapText="1"/>
    </xf>
    <xf borderId="95" fillId="6" fontId="1" numFmtId="0" xfId="0" applyAlignment="1" applyBorder="1" applyFont="1">
      <alignment horizontal="center" shrinkToFit="0" wrapText="1"/>
    </xf>
    <xf borderId="96" fillId="6" fontId="1" numFmtId="0" xfId="0" applyAlignment="1" applyBorder="1" applyFont="1">
      <alignment horizontal="center" shrinkToFit="0" wrapText="1"/>
    </xf>
    <xf borderId="7" fillId="0" fontId="3" numFmtId="0" xfId="0" applyAlignment="1" applyBorder="1" applyFont="1">
      <alignment shrinkToFit="0" wrapText="1"/>
    </xf>
    <xf borderId="56" fillId="0" fontId="3" numFmtId="0" xfId="0" applyAlignment="1" applyBorder="1" applyFont="1">
      <alignment shrinkToFit="0" wrapText="1"/>
    </xf>
    <xf borderId="97" fillId="7" fontId="18" numFmtId="0" xfId="0" applyAlignment="1" applyBorder="1" applyFont="1">
      <alignment horizontal="left" vertical="center"/>
    </xf>
    <xf borderId="98" fillId="4" fontId="3" numFmtId="0" xfId="0" applyAlignment="1" applyBorder="1" applyFont="1">
      <alignment shrinkToFit="0" wrapText="1"/>
    </xf>
    <xf borderId="99" fillId="4" fontId="3" numFmtId="0" xfId="0" applyAlignment="1" applyBorder="1" applyFont="1">
      <alignment shrinkToFit="0" wrapText="1"/>
    </xf>
    <xf borderId="100" fillId="0" fontId="9" numFmtId="0" xfId="0" applyBorder="1" applyFont="1"/>
    <xf borderId="101" fillId="0" fontId="9" numFmtId="0" xfId="0" applyBorder="1" applyFont="1"/>
    <xf borderId="66" fillId="4" fontId="3" numFmtId="0" xfId="0" applyAlignment="1" applyBorder="1" applyFont="1">
      <alignment shrinkToFit="0" wrapText="1"/>
    </xf>
    <xf borderId="7" fillId="4" fontId="3" numFmtId="0" xfId="0" applyAlignment="1" applyBorder="1" applyFont="1">
      <alignment shrinkToFit="0" wrapText="1"/>
    </xf>
    <xf borderId="62" fillId="4" fontId="3" numFmtId="0" xfId="0" applyAlignment="1" applyBorder="1" applyFont="1">
      <alignment shrinkToFit="0" wrapText="1"/>
    </xf>
    <xf borderId="61" fillId="4" fontId="3" numFmtId="0" xfId="0" applyAlignment="1" applyBorder="1" applyFont="1">
      <alignment shrinkToFit="0" wrapText="1"/>
    </xf>
    <xf borderId="67" fillId="4" fontId="3" numFmtId="0" xfId="0" applyAlignment="1" applyBorder="1" applyFont="1">
      <alignment shrinkToFit="0" wrapText="1"/>
    </xf>
    <xf borderId="72" fillId="0" fontId="3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68" fillId="3" fontId="20" numFmtId="0" xfId="0" applyAlignment="1" applyBorder="1" applyFont="1">
      <alignment shrinkToFit="0" wrapText="1"/>
    </xf>
    <xf borderId="94" fillId="3" fontId="20" numFmtId="0" xfId="0" applyAlignment="1" applyBorder="1" applyFont="1">
      <alignment shrinkToFit="0" wrapText="1"/>
    </xf>
    <xf borderId="27" fillId="8" fontId="25" numFmtId="165" xfId="0" applyBorder="1" applyFont="1" applyNumberFormat="1"/>
    <xf borderId="102" fillId="9" fontId="3" numFmtId="0" xfId="0" applyAlignment="1" applyBorder="1" applyFont="1">
      <alignment shrinkToFit="0" vertical="center" wrapText="1"/>
    </xf>
    <xf borderId="73" fillId="9" fontId="3" numFmtId="164" xfId="0" applyAlignment="1" applyBorder="1" applyFont="1" applyNumberFormat="1">
      <alignment shrinkToFit="0" vertical="center" wrapText="1"/>
    </xf>
    <xf borderId="27" fillId="10" fontId="25" numFmtId="165" xfId="0" applyBorder="1" applyFont="1" applyNumberFormat="1"/>
    <xf borderId="102" fillId="2" fontId="3" numFmtId="0" xfId="0" applyAlignment="1" applyBorder="1" applyFont="1">
      <alignment shrinkToFit="0" wrapText="1"/>
    </xf>
    <xf borderId="103" fillId="0" fontId="3" numFmtId="0" xfId="0" applyAlignment="1" applyBorder="1" applyFont="1">
      <alignment shrinkToFit="0" wrapText="1"/>
    </xf>
    <xf borderId="102" fillId="9" fontId="3" numFmtId="0" xfId="0" applyAlignment="1" applyBorder="1" applyFont="1">
      <alignment shrinkToFit="0" wrapText="1"/>
    </xf>
    <xf borderId="77" fillId="12" fontId="16" numFmtId="164" xfId="0" applyAlignment="1" applyBorder="1" applyFont="1" applyNumberFormat="1">
      <alignment horizontal="right" shrinkToFit="0" wrapText="1"/>
    </xf>
    <xf borderId="44" fillId="11" fontId="10" numFmtId="165" xfId="0" applyAlignment="1" applyBorder="1" applyFont="1" applyNumberFormat="1">
      <alignment shrinkToFit="0" wrapText="1"/>
    </xf>
    <xf borderId="104" fillId="0" fontId="22" numFmtId="164" xfId="0" applyAlignment="1" applyBorder="1" applyFont="1" applyNumberFormat="1">
      <alignment horizontal="center" shrinkToFit="0" wrapText="1"/>
    </xf>
    <xf borderId="102" fillId="2" fontId="3" numFmtId="165" xfId="0" applyAlignment="1" applyBorder="1" applyFont="1" applyNumberFormat="1">
      <alignment shrinkToFit="0" wrapText="1"/>
    </xf>
    <xf borderId="102" fillId="9" fontId="3" numFmtId="165" xfId="0" applyAlignment="1" applyBorder="1" applyFont="1" applyNumberFormat="1">
      <alignment shrinkToFit="0" wrapText="1"/>
    </xf>
    <xf borderId="58" fillId="8" fontId="3" numFmtId="0" xfId="0" applyAlignment="1" applyBorder="1" applyFont="1">
      <alignment horizontal="center" shrinkToFit="0" vertical="center" wrapText="1"/>
    </xf>
    <xf borderId="0" fillId="0" fontId="3" numFmtId="164" xfId="0" applyAlignment="1" applyFont="1" applyNumberFormat="1">
      <alignment shrinkToFit="0" wrapText="1"/>
    </xf>
    <xf borderId="1" fillId="13" fontId="26" numFmtId="0" xfId="0" applyAlignment="1" applyBorder="1" applyFill="1" applyFont="1">
      <alignment horizontal="center" vertical="center"/>
    </xf>
    <xf borderId="105" fillId="14" fontId="6" numFmtId="0" xfId="0" applyAlignment="1" applyBorder="1" applyFill="1" applyFont="1">
      <alignment horizontal="center" shrinkToFit="0" wrapText="1"/>
    </xf>
    <xf borderId="106" fillId="0" fontId="2" numFmtId="0" xfId="0" applyBorder="1" applyFont="1"/>
    <xf borderId="107" fillId="0" fontId="2" numFmtId="0" xfId="0" applyBorder="1" applyFont="1"/>
    <xf borderId="41" fillId="0" fontId="6" numFmtId="0" xfId="0" applyAlignment="1" applyBorder="1" applyFont="1">
      <alignment horizontal="center" shrinkToFit="0" wrapText="1"/>
    </xf>
    <xf borderId="44" fillId="0" fontId="6" numFmtId="0" xfId="0" applyAlignment="1" applyBorder="1" applyFont="1">
      <alignment horizontal="center" shrinkToFit="0" wrapText="1"/>
    </xf>
    <xf borderId="44" fillId="0" fontId="6" numFmtId="0" xfId="0" applyBorder="1" applyFont="1"/>
    <xf borderId="84" fillId="0" fontId="6" numFmtId="0" xfId="0" applyAlignment="1" applyBorder="1" applyFont="1">
      <alignment horizontal="center" shrinkToFit="0" wrapText="1"/>
    </xf>
    <xf borderId="84" fillId="0" fontId="3" numFmtId="0" xfId="0" applyBorder="1" applyFont="1"/>
    <xf borderId="44" fillId="0" fontId="3" numFmtId="0" xfId="0" applyBorder="1" applyFont="1"/>
    <xf borderId="108" fillId="10" fontId="6" numFmtId="1" xfId="0" applyAlignment="1" applyBorder="1" applyFont="1" applyNumberFormat="1">
      <alignment horizontal="center" shrinkToFit="0" wrapText="1"/>
    </xf>
    <xf borderId="109" fillId="10" fontId="6" numFmtId="0" xfId="0" applyAlignment="1" applyBorder="1" applyFont="1">
      <alignment horizontal="center" shrinkToFit="0" vertical="center" wrapText="1"/>
    </xf>
    <xf borderId="109" fillId="10" fontId="3" numFmtId="165" xfId="0" applyBorder="1" applyFont="1" applyNumberFormat="1"/>
    <xf borderId="109" fillId="10" fontId="3" numFmtId="165" xfId="0" applyAlignment="1" applyBorder="1" applyFont="1" applyNumberFormat="1">
      <alignment horizontal="right" shrinkToFit="0" wrapText="1"/>
    </xf>
    <xf borderId="108" fillId="4" fontId="6" numFmtId="1" xfId="0" applyAlignment="1" applyBorder="1" applyFont="1" applyNumberFormat="1">
      <alignment horizontal="center" shrinkToFit="0" wrapText="1"/>
    </xf>
    <xf borderId="109" fillId="4" fontId="6" numFmtId="0" xfId="0" applyAlignment="1" applyBorder="1" applyFont="1">
      <alignment horizontal="center" shrinkToFit="0" vertical="center" wrapText="1"/>
    </xf>
    <xf borderId="109" fillId="4" fontId="3" numFmtId="165" xfId="0" applyBorder="1" applyFont="1" applyNumberFormat="1"/>
    <xf borderId="44" fillId="4" fontId="3" numFmtId="165" xfId="0" applyAlignment="1" applyBorder="1" applyFont="1" applyNumberFormat="1">
      <alignment horizontal="right" shrinkToFit="0" wrapText="1"/>
    </xf>
    <xf borderId="109" fillId="4" fontId="3" numFmtId="165" xfId="0" applyAlignment="1" applyBorder="1" applyFont="1" applyNumberFormat="1">
      <alignment horizontal="right" shrinkToFit="0" wrapText="1"/>
    </xf>
    <xf borderId="108" fillId="4" fontId="6" numFmtId="0" xfId="0" applyBorder="1" applyFont="1"/>
    <xf borderId="109" fillId="4" fontId="6" numFmtId="0" xfId="0" applyAlignment="1" applyBorder="1" applyFont="1">
      <alignment horizontal="center" shrinkToFit="0" wrapText="1"/>
    </xf>
    <xf borderId="44" fillId="4" fontId="3" numFmtId="165" xfId="0" applyBorder="1" applyFont="1" applyNumberFormat="1"/>
    <xf borderId="108" fillId="10" fontId="3" numFmtId="0" xfId="0" applyBorder="1" applyFont="1"/>
    <xf borderId="109" fillId="10" fontId="3" numFmtId="0" xfId="0" applyBorder="1" applyFont="1"/>
    <xf borderId="109" fillId="10" fontId="22" numFmtId="165" xfId="0" applyAlignment="1" applyBorder="1" applyFont="1" applyNumberFormat="1">
      <alignment horizontal="right"/>
    </xf>
    <xf borderId="109" fillId="10" fontId="22" numFmtId="165" xfId="0" applyAlignment="1" applyBorder="1" applyFont="1" applyNumberFormat="1">
      <alignment horizontal="right" shrinkToFit="0" wrapText="1"/>
    </xf>
    <xf borderId="1" fillId="4" fontId="3" numFmtId="0" xfId="0" applyAlignment="1" applyBorder="1" applyFont="1">
      <alignment horizontal="right"/>
    </xf>
    <xf borderId="68" fillId="4" fontId="22" numFmtId="0" xfId="0" applyAlignment="1" applyBorder="1" applyFont="1">
      <alignment horizontal="right" shrinkToFit="0" wrapText="1"/>
    </xf>
    <xf borderId="1" fillId="10" fontId="3" numFmtId="0" xfId="0" applyAlignment="1" applyBorder="1" applyFont="1">
      <alignment horizontal="right"/>
    </xf>
    <xf borderId="10" fillId="4" fontId="25" numFmtId="165" xfId="0" applyBorder="1" applyFont="1" applyNumberFormat="1"/>
    <xf borderId="1" fillId="4" fontId="27" numFmtId="0" xfId="0" applyAlignment="1" applyBorder="1" applyFont="1">
      <alignment horizontal="right"/>
    </xf>
    <xf borderId="68" fillId="7" fontId="22" numFmtId="165" xfId="0" applyAlignment="1" applyBorder="1" applyFont="1" applyNumberFormat="1">
      <alignment horizontal="right" shrinkToFit="0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E1E1E1"/>
          <bgColor rgb="FFE1E1E1"/>
        </patternFill>
      </fill>
      <border/>
    </dxf>
  </dxfs>
  <tableStyles count="2">
    <tableStyle count="3" pivot="0" name="Project Year 1-style">
      <tableStyleElement dxfId="1" type="headerRow"/>
      <tableStyleElement dxfId="2" type="firstRowStripe"/>
      <tableStyleElement dxfId="1" type="secondRowStripe"/>
    </tableStyle>
    <tableStyle count="3" pivot="0" name="Project Year 2-style">
      <tableStyleElement dxfId="1" type="headerRow"/>
      <tableStyleElement dxfId="2" type="firstRowStripe"/>
      <tableStyleElement dxfId="1" type="secondRowStripe"/>
    </tableStyle>
  </tableStyle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52:H59" displayName="Table_1" name="Table_1" id="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Project Year 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A52:H59" displayName="Table_2" name="Table_2" id="2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Project Year 2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drive.google.com/file/d/1LddnnILuhKF8jXAW37X9IU7fn8pewKfb/view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hyperlink" Target="https://drive.google.com/file/d/1LddnnILuhKF8jXAW37X9IU7fn8pewKfb/view" TargetMode="External"/><Relationship Id="rId3" Type="http://schemas.openxmlformats.org/officeDocument/2006/relationships/drawing" Target="../drawings/drawing2.xml"/><Relationship Id="rId4" Type="http://schemas.openxmlformats.org/officeDocument/2006/relationships/vmlDrawing" Target="../drawings/vmlDrawing2.vml"/><Relationship Id="rId6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hyperlink" Target="https://drive.google.com/file/d/1LddnnILuhKF8jXAW37X9IU7fn8pewKfb/view" TargetMode="External"/><Relationship Id="rId3" Type="http://schemas.openxmlformats.org/officeDocument/2006/relationships/drawing" Target="../drawings/drawing3.xml"/><Relationship Id="rId4" Type="http://schemas.openxmlformats.org/officeDocument/2006/relationships/vmlDrawing" Target="../drawings/vmlDrawing3.vml"/><Relationship Id="rId6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sheetData>
    <row r="1" ht="30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4"/>
      <c r="O2" s="8"/>
      <c r="P2" s="9"/>
      <c r="Q2" s="10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1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3"/>
      <c r="B4" s="14" t="s">
        <v>2</v>
      </c>
      <c r="C4" s="15"/>
      <c r="D4" s="16"/>
      <c r="E4" s="16"/>
      <c r="F4" s="17"/>
      <c r="G4" s="18" t="s">
        <v>3</v>
      </c>
      <c r="H4" s="19"/>
      <c r="I4" s="20"/>
      <c r="J4" s="18" t="s">
        <v>4</v>
      </c>
      <c r="K4" s="21"/>
      <c r="L4" s="6"/>
      <c r="M4" s="12"/>
      <c r="N4" s="4"/>
      <c r="O4" s="22"/>
      <c r="P4" s="22"/>
      <c r="Q4" s="22"/>
      <c r="R4" s="22"/>
      <c r="S4" s="22"/>
      <c r="T4" s="22"/>
      <c r="U4" s="22"/>
      <c r="V4" s="22"/>
      <c r="W4" s="4"/>
      <c r="X4" s="4"/>
      <c r="Y4" s="4"/>
      <c r="Z4" s="4"/>
    </row>
    <row r="5" ht="15.75" customHeight="1">
      <c r="A5" s="23"/>
      <c r="B5" s="24"/>
      <c r="C5" s="25"/>
      <c r="D5" s="26"/>
      <c r="E5" s="27"/>
      <c r="F5" s="28"/>
      <c r="G5" s="29"/>
      <c r="H5" s="4"/>
      <c r="I5" s="4"/>
      <c r="J5" s="4"/>
      <c r="K5" s="4"/>
      <c r="L5" s="4"/>
      <c r="M5" s="12"/>
      <c r="N5" s="30"/>
      <c r="O5" s="31" t="s">
        <v>5</v>
      </c>
      <c r="P5" s="6"/>
      <c r="Q5" s="6"/>
      <c r="R5" s="6"/>
      <c r="S5" s="6"/>
      <c r="T5" s="6"/>
      <c r="U5" s="6"/>
      <c r="V5" s="32"/>
      <c r="W5" s="4"/>
      <c r="X5" s="4"/>
      <c r="Y5" s="4"/>
      <c r="Z5" s="4"/>
    </row>
    <row r="6" ht="15.75" customHeight="1">
      <c r="B6" s="33"/>
      <c r="C6" s="34" t="s">
        <v>6</v>
      </c>
      <c r="D6" s="35"/>
      <c r="E6" s="36"/>
      <c r="F6" s="37" t="s">
        <v>7</v>
      </c>
      <c r="G6" s="38"/>
      <c r="H6" s="36"/>
      <c r="I6" s="36"/>
      <c r="J6" s="37" t="s">
        <v>8</v>
      </c>
      <c r="K6" s="39"/>
      <c r="L6" s="40"/>
      <c r="M6" s="41"/>
      <c r="N6" s="30"/>
      <c r="O6" s="42"/>
      <c r="V6" s="43"/>
      <c r="W6" s="4"/>
      <c r="X6" s="4"/>
      <c r="Y6" s="4"/>
      <c r="Z6" s="4"/>
    </row>
    <row r="7" ht="15.75" customHeight="1">
      <c r="B7" s="33"/>
      <c r="C7" s="34" t="s">
        <v>9</v>
      </c>
      <c r="D7" s="44"/>
      <c r="E7" s="40"/>
      <c r="F7" s="37" t="s">
        <v>7</v>
      </c>
      <c r="G7" s="39"/>
      <c r="H7" s="40"/>
      <c r="I7" s="40"/>
      <c r="J7" s="37" t="s">
        <v>8</v>
      </c>
      <c r="K7" s="38"/>
      <c r="L7" s="36"/>
      <c r="M7" s="41"/>
      <c r="N7" s="30"/>
      <c r="V7" s="43"/>
      <c r="W7" s="4"/>
      <c r="X7" s="4"/>
      <c r="Y7" s="4"/>
      <c r="Z7" s="4"/>
    </row>
    <row r="8" ht="15.75" customHeight="1">
      <c r="B8" s="33"/>
      <c r="C8" s="34" t="s">
        <v>10</v>
      </c>
      <c r="D8" s="44"/>
      <c r="E8" s="40"/>
      <c r="F8" s="45" t="s">
        <v>7</v>
      </c>
      <c r="G8" s="39"/>
      <c r="H8" s="40"/>
      <c r="I8" s="40"/>
      <c r="J8" s="45" t="s">
        <v>8</v>
      </c>
      <c r="K8" s="38"/>
      <c r="L8" s="36"/>
      <c r="M8" s="41"/>
      <c r="N8" s="30"/>
      <c r="V8" s="43"/>
      <c r="W8" s="4"/>
      <c r="X8" s="4"/>
      <c r="Y8" s="4"/>
      <c r="Z8" s="4"/>
    </row>
    <row r="9" ht="15.75" customHeight="1">
      <c r="A9" s="46"/>
      <c r="B9" s="47"/>
      <c r="C9" s="47"/>
      <c r="D9" s="48"/>
      <c r="E9" s="49"/>
      <c r="F9" s="50"/>
      <c r="G9" s="51"/>
      <c r="H9" s="52"/>
      <c r="I9" s="52"/>
      <c r="J9" s="52"/>
      <c r="K9" s="52"/>
      <c r="L9" s="52"/>
      <c r="M9" s="53"/>
      <c r="N9" s="30"/>
      <c r="O9" s="36"/>
      <c r="P9" s="36"/>
      <c r="Q9" s="36"/>
      <c r="R9" s="36"/>
      <c r="S9" s="36"/>
      <c r="T9" s="36"/>
      <c r="U9" s="36"/>
      <c r="V9" s="54"/>
      <c r="W9" s="4"/>
      <c r="X9" s="4"/>
      <c r="Y9" s="4"/>
      <c r="Z9" s="4"/>
    </row>
    <row r="10" ht="15.75" customHeight="1">
      <c r="A10" s="5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2"/>
      <c r="N10" s="4"/>
      <c r="O10" s="22"/>
      <c r="P10" s="22"/>
      <c r="Q10" s="22"/>
      <c r="R10" s="22"/>
      <c r="S10" s="22"/>
      <c r="T10" s="22"/>
      <c r="U10" s="22"/>
      <c r="V10" s="22"/>
      <c r="W10" s="4"/>
      <c r="X10" s="4"/>
      <c r="Y10" s="4"/>
      <c r="Z10" s="4"/>
    </row>
    <row r="11" ht="15.75" customHeight="1">
      <c r="B11" s="56" t="s">
        <v>11</v>
      </c>
      <c r="C11" s="6"/>
      <c r="D11" s="6"/>
      <c r="E11" s="6"/>
      <c r="F11" s="57"/>
      <c r="I11" s="58" t="s">
        <v>12</v>
      </c>
      <c r="J11" s="6"/>
      <c r="K11" s="59">
        <f>SUM('Project Year 1'!G4:G33)</f>
        <v>0</v>
      </c>
      <c r="L11" s="60"/>
      <c r="M11" s="61"/>
      <c r="N11" s="62"/>
      <c r="O11" s="63" t="s">
        <v>13</v>
      </c>
      <c r="P11" s="40"/>
      <c r="Q11" s="40"/>
      <c r="R11" s="40"/>
      <c r="S11" s="40"/>
      <c r="T11" s="40"/>
      <c r="U11" s="40"/>
      <c r="V11" s="64"/>
      <c r="W11" s="4"/>
      <c r="X11" s="4"/>
      <c r="Y11" s="4"/>
      <c r="Z11" s="4"/>
    </row>
    <row r="12" ht="15.75" customHeight="1">
      <c r="B12" s="56" t="s">
        <v>14</v>
      </c>
      <c r="C12" s="6"/>
      <c r="D12" s="6"/>
      <c r="E12" s="6"/>
      <c r="F12" s="57"/>
      <c r="I12" s="58" t="s">
        <v>15</v>
      </c>
      <c r="J12" s="6"/>
      <c r="K12" s="59">
        <f>SUM('Project Year 2'!G4:G33)</f>
        <v>0</v>
      </c>
      <c r="L12" s="60"/>
      <c r="M12" s="65"/>
      <c r="N12" s="30"/>
      <c r="O12" s="66" t="s">
        <v>16</v>
      </c>
      <c r="V12" s="43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2"/>
      <c r="N13" s="30"/>
      <c r="V13" s="43"/>
      <c r="W13" s="4"/>
      <c r="X13" s="4"/>
      <c r="Y13" s="4"/>
      <c r="Z13" s="4"/>
    </row>
    <row r="14" ht="27.0" customHeight="1">
      <c r="A14" s="11"/>
      <c r="B14" s="4"/>
      <c r="C14" s="4"/>
      <c r="D14" s="4"/>
      <c r="E14" s="4"/>
      <c r="F14" s="4"/>
      <c r="G14" s="4"/>
      <c r="H14" s="4"/>
      <c r="I14" s="4"/>
      <c r="J14" s="67" t="s">
        <v>17</v>
      </c>
      <c r="L14" s="68"/>
      <c r="M14" s="69"/>
      <c r="N14" s="30"/>
      <c r="V14" s="43"/>
      <c r="W14" s="4"/>
      <c r="X14" s="4"/>
      <c r="Y14" s="4"/>
      <c r="Z14" s="4"/>
    </row>
    <row r="15" ht="18.0" customHeight="1">
      <c r="A15" s="70" t="s">
        <v>18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71">
        <f>SUM(K12,K11)</f>
        <v>0</v>
      </c>
      <c r="M15" s="72"/>
      <c r="N15" s="30"/>
      <c r="V15" s="43"/>
      <c r="W15" s="4"/>
      <c r="X15" s="4"/>
      <c r="Y15" s="4"/>
      <c r="Z15" s="4"/>
    </row>
    <row r="16" ht="15.75" customHeight="1">
      <c r="A16" s="73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5"/>
      <c r="M16" s="76"/>
      <c r="N16" s="30"/>
      <c r="V16" s="43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30"/>
      <c r="V17" s="43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30"/>
      <c r="V18" s="43"/>
      <c r="W18" s="4"/>
      <c r="X18" s="4"/>
      <c r="Y18" s="4"/>
      <c r="Z18" s="4"/>
    </row>
    <row r="19" ht="26.25" customHeight="1">
      <c r="A19" s="77" t="s">
        <v>19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9"/>
      <c r="N19" s="30"/>
      <c r="V19" s="43"/>
      <c r="W19" s="4"/>
      <c r="X19" s="4"/>
      <c r="Y19" s="4"/>
      <c r="Z19" s="4"/>
    </row>
    <row r="20" ht="32.25" customHeight="1">
      <c r="A20" s="80" t="s">
        <v>20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30"/>
      <c r="V20" s="43"/>
      <c r="W20" s="4"/>
      <c r="X20" s="4"/>
      <c r="Y20" s="4"/>
      <c r="Z20" s="4"/>
    </row>
    <row r="21" ht="15.75" customHeight="1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3"/>
      <c r="N21" s="30"/>
      <c r="V21" s="43"/>
      <c r="W21" s="4"/>
      <c r="X21" s="4"/>
      <c r="Y21" s="4"/>
      <c r="Z21" s="4"/>
    </row>
    <row r="22" ht="15.75" customHeight="1">
      <c r="A22" s="84"/>
      <c r="M22" s="69"/>
      <c r="N22" s="30"/>
      <c r="V22" s="43"/>
      <c r="W22" s="4"/>
      <c r="X22" s="4"/>
      <c r="Y22" s="4"/>
      <c r="Z22" s="4"/>
    </row>
    <row r="23" ht="15.75" customHeight="1">
      <c r="A23" s="84"/>
      <c r="M23" s="69"/>
      <c r="N23" s="30"/>
      <c r="V23" s="43"/>
      <c r="W23" s="4"/>
      <c r="X23" s="4"/>
      <c r="Y23" s="4"/>
      <c r="Z23" s="4"/>
    </row>
    <row r="24" ht="15.75" customHeight="1">
      <c r="A24" s="84"/>
      <c r="M24" s="69"/>
      <c r="N24" s="30"/>
      <c r="V24" s="43"/>
      <c r="W24" s="4"/>
      <c r="X24" s="4"/>
      <c r="Y24" s="4"/>
      <c r="Z24" s="4"/>
    </row>
    <row r="25" ht="15.75" customHeight="1">
      <c r="A25" s="84"/>
      <c r="M25" s="69"/>
      <c r="N25" s="30"/>
      <c r="V25" s="43"/>
      <c r="W25" s="4"/>
      <c r="X25" s="4"/>
      <c r="Y25" s="4"/>
      <c r="Z25" s="4"/>
    </row>
    <row r="26" ht="15.75" customHeight="1">
      <c r="A26" s="84"/>
      <c r="M26" s="69"/>
      <c r="N26" s="30"/>
      <c r="V26" s="43"/>
      <c r="W26" s="4"/>
      <c r="X26" s="4"/>
      <c r="Y26" s="4"/>
      <c r="Z26" s="4"/>
    </row>
    <row r="27" ht="15.75" customHeight="1">
      <c r="A27" s="84"/>
      <c r="M27" s="69"/>
      <c r="N27" s="30"/>
      <c r="V27" s="43"/>
      <c r="W27" s="4"/>
      <c r="X27" s="4"/>
      <c r="Y27" s="4"/>
      <c r="Z27" s="4"/>
    </row>
    <row r="28" ht="15.75" customHeight="1">
      <c r="A28" s="73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6"/>
      <c r="N28" s="30"/>
      <c r="V28" s="43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30"/>
      <c r="V29" s="43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30"/>
      <c r="V30" s="43"/>
      <c r="W30" s="4"/>
      <c r="X30" s="4"/>
      <c r="Y30" s="4"/>
      <c r="Z30" s="4"/>
    </row>
    <row r="31" ht="15.75" customHeight="1">
      <c r="A31" s="85" t="s">
        <v>21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3"/>
      <c r="N31" s="30"/>
      <c r="V31" s="43"/>
      <c r="W31" s="4"/>
      <c r="X31" s="4"/>
      <c r="Y31" s="4"/>
      <c r="Z31" s="4"/>
    </row>
    <row r="32" ht="15.75" customHeight="1">
      <c r="A32" s="86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3"/>
      <c r="N32" s="30"/>
      <c r="O32" s="36"/>
      <c r="P32" s="36"/>
      <c r="Q32" s="36"/>
      <c r="R32" s="36"/>
      <c r="S32" s="36"/>
      <c r="T32" s="36"/>
      <c r="U32" s="36"/>
      <c r="V32" s="54"/>
      <c r="W32" s="4"/>
      <c r="X32" s="4"/>
      <c r="Y32" s="4"/>
      <c r="Z32" s="4"/>
    </row>
    <row r="33" ht="15.75" customHeight="1">
      <c r="A33" s="84"/>
      <c r="M33" s="69"/>
      <c r="N33" s="4"/>
      <c r="O33" s="87"/>
      <c r="P33" s="87"/>
      <c r="Q33" s="87"/>
      <c r="R33" s="87"/>
      <c r="S33" s="87"/>
      <c r="T33" s="87"/>
      <c r="U33" s="42"/>
      <c r="V33" s="42"/>
      <c r="W33" s="4"/>
      <c r="X33" s="4"/>
      <c r="Y33" s="4"/>
      <c r="Z33" s="4"/>
    </row>
    <row r="34" ht="15.75" customHeight="1">
      <c r="A34" s="84"/>
      <c r="M34" s="69"/>
      <c r="N34" s="4"/>
      <c r="O34" s="87"/>
      <c r="P34" s="87"/>
      <c r="Q34" s="87"/>
      <c r="R34" s="87"/>
      <c r="S34" s="87"/>
      <c r="T34" s="87"/>
      <c r="U34" s="42"/>
      <c r="V34" s="42"/>
      <c r="W34" s="4"/>
      <c r="X34" s="4"/>
      <c r="Y34" s="4"/>
      <c r="Z34" s="4"/>
    </row>
    <row r="35" ht="15.75" customHeight="1">
      <c r="A35" s="84"/>
      <c r="M35" s="69"/>
      <c r="N35" s="4"/>
      <c r="O35" s="88"/>
      <c r="P35" s="87"/>
      <c r="Q35" s="87"/>
      <c r="R35" s="87"/>
      <c r="S35" s="87"/>
      <c r="T35" s="87"/>
      <c r="U35" s="42"/>
      <c r="V35" s="42"/>
      <c r="W35" s="4"/>
      <c r="X35" s="4"/>
      <c r="Y35" s="4"/>
      <c r="Z35" s="4"/>
    </row>
    <row r="36" ht="15.75" customHeight="1">
      <c r="A36" s="84"/>
      <c r="M36" s="69"/>
      <c r="N36" s="4"/>
      <c r="O36" s="89"/>
      <c r="P36" s="90"/>
      <c r="Q36" s="90"/>
      <c r="R36" s="90"/>
      <c r="S36" s="91"/>
      <c r="T36" s="87"/>
      <c r="U36" s="42"/>
      <c r="V36" s="42"/>
      <c r="W36" s="4"/>
      <c r="X36" s="4"/>
      <c r="Y36" s="4"/>
      <c r="Z36" s="4"/>
    </row>
    <row r="37" ht="15.75" customHeight="1">
      <c r="A37" s="84"/>
      <c r="M37" s="69"/>
      <c r="N37" s="4"/>
      <c r="O37" s="89"/>
      <c r="P37" s="90"/>
      <c r="Q37" s="90"/>
      <c r="R37" s="90"/>
      <c r="S37" s="91"/>
      <c r="T37" s="87"/>
      <c r="U37" s="42"/>
      <c r="V37" s="42"/>
      <c r="W37" s="4"/>
      <c r="X37" s="4"/>
      <c r="Y37" s="4"/>
      <c r="Z37" s="4"/>
    </row>
    <row r="38" ht="15.75" customHeight="1">
      <c r="A38" s="84"/>
      <c r="M38" s="69"/>
      <c r="N38" s="4"/>
      <c r="O38" s="92"/>
      <c r="P38" s="92"/>
      <c r="Q38" s="92"/>
      <c r="R38" s="92"/>
      <c r="S38" s="92"/>
      <c r="T38" s="87"/>
      <c r="U38" s="42"/>
      <c r="V38" s="4"/>
      <c r="W38" s="4"/>
      <c r="X38" s="4"/>
      <c r="Y38" s="4"/>
      <c r="Z38" s="4"/>
    </row>
    <row r="39" ht="15.75" customHeight="1">
      <c r="A39" s="84"/>
      <c r="M39" s="69"/>
      <c r="N39" s="4"/>
      <c r="O39" s="4"/>
      <c r="P39" s="4"/>
      <c r="Q39" s="4"/>
      <c r="R39" s="4"/>
      <c r="S39" s="4"/>
      <c r="T39" s="42"/>
      <c r="U39" s="42"/>
      <c r="V39" s="4"/>
      <c r="W39" s="4"/>
      <c r="X39" s="4"/>
      <c r="Y39" s="4"/>
      <c r="Z39" s="4"/>
    </row>
    <row r="40" ht="15.75" customHeight="1">
      <c r="A40" s="73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6"/>
      <c r="N40" s="4"/>
      <c r="O40" s="4"/>
      <c r="P40" s="4"/>
      <c r="Q40" s="4"/>
      <c r="R40" s="4"/>
      <c r="S40" s="4"/>
      <c r="T40" s="42"/>
      <c r="U40" s="42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2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2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2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4">
    <mergeCell ref="O5:V5"/>
    <mergeCell ref="O6:V9"/>
    <mergeCell ref="O12:V32"/>
    <mergeCell ref="A1:M1"/>
    <mergeCell ref="A2:M2"/>
    <mergeCell ref="C4:E4"/>
    <mergeCell ref="K4:L4"/>
    <mergeCell ref="D6:E6"/>
    <mergeCell ref="K6:L6"/>
    <mergeCell ref="D7:E7"/>
    <mergeCell ref="K7:L7"/>
    <mergeCell ref="G6:I6"/>
    <mergeCell ref="G7:I7"/>
    <mergeCell ref="D8:E8"/>
    <mergeCell ref="G8:I8"/>
    <mergeCell ref="K8:L8"/>
    <mergeCell ref="E9:F9"/>
    <mergeCell ref="G9:M9"/>
    <mergeCell ref="B11:E11"/>
    <mergeCell ref="I11:J11"/>
    <mergeCell ref="K11:L11"/>
    <mergeCell ref="O11:V11"/>
    <mergeCell ref="B12:E12"/>
    <mergeCell ref="I12:J12"/>
    <mergeCell ref="K12:L12"/>
    <mergeCell ref="A31:M31"/>
    <mergeCell ref="A32:M40"/>
    <mergeCell ref="J14:K14"/>
    <mergeCell ref="L14:M14"/>
    <mergeCell ref="A15:K16"/>
    <mergeCell ref="L15:M16"/>
    <mergeCell ref="A19:M19"/>
    <mergeCell ref="A20:M20"/>
    <mergeCell ref="A21:M28"/>
  </mergeCells>
  <hyperlinks>
    <hyperlink r:id="rId2" ref="O12"/>
  </hyperlinks>
  <printOptions/>
  <pageMargins bottom="0.75" footer="0.0" header="0.0" left="0.7" right="0.7" top="0.75"/>
  <pageSetup orientation="landscape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75"/>
    <col customWidth="1" min="2" max="2" width="15.25"/>
    <col customWidth="1" min="3" max="3" width="14.88"/>
    <col customWidth="1" min="4" max="9" width="19.38"/>
    <col customWidth="1" min="10" max="10" width="34.0"/>
    <col customWidth="1" min="11" max="31" width="19.38"/>
  </cols>
  <sheetData>
    <row r="1" ht="27.0" customHeight="1">
      <c r="A1" s="93" t="s">
        <v>22</v>
      </c>
      <c r="B1" s="94"/>
      <c r="C1" s="94"/>
      <c r="D1" s="94"/>
      <c r="E1" s="94"/>
      <c r="F1" s="94"/>
      <c r="G1" s="95"/>
      <c r="H1" s="96"/>
      <c r="K1" s="97"/>
      <c r="L1" s="98"/>
      <c r="M1" s="99"/>
      <c r="N1" s="99"/>
      <c r="O1" s="100"/>
      <c r="P1" s="99"/>
      <c r="Q1" s="100"/>
      <c r="R1" s="99"/>
      <c r="S1" s="100"/>
      <c r="T1" s="101"/>
      <c r="U1" s="99"/>
      <c r="V1" s="100"/>
      <c r="W1" s="99"/>
      <c r="X1" s="99"/>
      <c r="Y1" s="100"/>
      <c r="Z1" s="99"/>
      <c r="AA1" s="99"/>
      <c r="AB1" s="99"/>
      <c r="AC1" s="99"/>
      <c r="AD1" s="99"/>
      <c r="AE1" s="99"/>
    </row>
    <row r="2" ht="15.0" customHeight="1">
      <c r="A2" s="102" t="s">
        <v>23</v>
      </c>
      <c r="B2" s="103"/>
      <c r="C2" s="103"/>
      <c r="D2" s="103"/>
      <c r="E2" s="103"/>
      <c r="F2" s="103"/>
      <c r="G2" s="104"/>
      <c r="H2" s="105"/>
      <c r="I2" s="106"/>
      <c r="J2" s="106"/>
      <c r="K2" s="107"/>
      <c r="L2" s="28"/>
      <c r="M2" s="108"/>
      <c r="N2" s="109"/>
      <c r="O2" s="110"/>
      <c r="P2" s="109"/>
      <c r="Q2" s="110"/>
      <c r="R2" s="109"/>
      <c r="S2" s="110"/>
      <c r="T2" s="109"/>
      <c r="U2" s="110"/>
      <c r="V2" s="110"/>
      <c r="W2" s="111"/>
      <c r="X2" s="111"/>
      <c r="Y2" s="111"/>
      <c r="Z2" s="111"/>
      <c r="AA2" s="111"/>
      <c r="AB2" s="111"/>
      <c r="AC2" s="111"/>
      <c r="AD2" s="111"/>
      <c r="AE2" s="111"/>
    </row>
    <row r="3" ht="16.5" customHeight="1">
      <c r="A3" s="112" t="s">
        <v>24</v>
      </c>
      <c r="B3" s="113" t="s">
        <v>25</v>
      </c>
      <c r="C3" s="113" t="s">
        <v>26</v>
      </c>
      <c r="D3" s="113" t="s">
        <v>27</v>
      </c>
      <c r="E3" s="113" t="s">
        <v>28</v>
      </c>
      <c r="F3" s="114" t="s">
        <v>29</v>
      </c>
      <c r="G3" s="115" t="s">
        <v>30</v>
      </c>
      <c r="H3" s="116"/>
      <c r="I3" s="117"/>
      <c r="J3" s="118" t="s">
        <v>31</v>
      </c>
      <c r="K3" s="118" t="s">
        <v>32</v>
      </c>
      <c r="L3" s="119"/>
      <c r="M3" s="120"/>
      <c r="N3" s="121"/>
      <c r="O3" s="122"/>
      <c r="P3" s="123"/>
      <c r="Q3" s="122"/>
      <c r="R3" s="123"/>
      <c r="S3" s="122"/>
      <c r="T3" s="123"/>
      <c r="U3" s="122"/>
      <c r="V3" s="122"/>
      <c r="W3" s="122"/>
      <c r="X3" s="122"/>
      <c r="Y3" s="124"/>
      <c r="Z3" s="121"/>
      <c r="AA3" s="122"/>
      <c r="AB3" s="125"/>
      <c r="AC3" s="125"/>
      <c r="AD3" s="125"/>
      <c r="AE3" s="125"/>
    </row>
    <row r="4" ht="15.0" customHeight="1">
      <c r="A4" s="126"/>
      <c r="B4" s="126"/>
      <c r="C4" s="127"/>
      <c r="D4" s="126"/>
      <c r="E4" s="126"/>
      <c r="F4" s="126"/>
      <c r="G4" s="128">
        <f t="shared" ref="G4:G33" si="1">PRODUCT(B4,C4)</f>
        <v>0</v>
      </c>
      <c r="H4" s="129"/>
      <c r="I4" s="130"/>
      <c r="J4" s="131" t="s">
        <v>33</v>
      </c>
      <c r="K4" s="132">
        <f>SUMIF($F$4:$F$33,"Instruction: Salary (Cert./Non Cert.)", $G$4:$G$33)</f>
        <v>0</v>
      </c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4"/>
      <c r="AC4" s="133"/>
      <c r="AD4" s="134"/>
      <c r="AE4" s="134"/>
    </row>
    <row r="5" ht="15.0" customHeight="1">
      <c r="A5" s="135"/>
      <c r="B5" s="135"/>
      <c r="C5" s="136"/>
      <c r="D5" s="135"/>
      <c r="E5" s="135"/>
      <c r="F5" s="135"/>
      <c r="G5" s="137">
        <f t="shared" si="1"/>
        <v>0</v>
      </c>
      <c r="H5" s="138"/>
      <c r="I5" s="130"/>
      <c r="J5" s="139" t="s">
        <v>34</v>
      </c>
      <c r="K5" s="140">
        <f>SUMIF($F$4:$F$33,"Instruction: Benefits (Cert./Non Cert.)", $G$4:$G$33)</f>
        <v>0</v>
      </c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41"/>
      <c r="AE5" s="138"/>
    </row>
    <row r="6" ht="15.0" customHeight="1">
      <c r="A6" s="126"/>
      <c r="B6" s="126"/>
      <c r="C6" s="127"/>
      <c r="D6" s="126"/>
      <c r="E6" s="126"/>
      <c r="F6" s="126"/>
      <c r="G6" s="128">
        <f t="shared" si="1"/>
        <v>0</v>
      </c>
      <c r="H6" s="138"/>
      <c r="I6" s="130"/>
      <c r="J6" s="131" t="s">
        <v>35</v>
      </c>
      <c r="K6" s="132">
        <f>SUMIF($F$4:$F$33,"Instruction: Professional Services", $G$4:$G$33)</f>
        <v>0</v>
      </c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</row>
    <row r="7" ht="15.0" customHeight="1">
      <c r="A7" s="135"/>
      <c r="B7" s="135"/>
      <c r="C7" s="136"/>
      <c r="D7" s="135"/>
      <c r="E7" s="135"/>
      <c r="F7" s="135"/>
      <c r="G7" s="137">
        <f t="shared" si="1"/>
        <v>0</v>
      </c>
      <c r="H7" s="138"/>
      <c r="I7" s="130"/>
      <c r="J7" s="139" t="s">
        <v>36</v>
      </c>
      <c r="K7" s="140">
        <f>SUMIF($F$4:$F$33,"Instruction: Rentals", $G$4:$G$33)</f>
        <v>0</v>
      </c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</row>
    <row r="8" ht="15.0" customHeight="1">
      <c r="A8" s="126"/>
      <c r="B8" s="126"/>
      <c r="C8" s="127"/>
      <c r="D8" s="126"/>
      <c r="E8" s="126"/>
      <c r="F8" s="126"/>
      <c r="G8" s="128">
        <f t="shared" si="1"/>
        <v>0</v>
      </c>
      <c r="H8" s="138"/>
      <c r="I8" s="130"/>
      <c r="J8" s="131" t="s">
        <v>37</v>
      </c>
      <c r="K8" s="132">
        <f>SUMIF($F$4:$F$33,"Instruction: Other Purchased Services", $G$4:$G$33)</f>
        <v>0</v>
      </c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</row>
    <row r="9" ht="15.0" customHeight="1">
      <c r="A9" s="135"/>
      <c r="B9" s="135"/>
      <c r="C9" s="136"/>
      <c r="D9" s="135"/>
      <c r="E9" s="135"/>
      <c r="F9" s="135"/>
      <c r="G9" s="137">
        <f t="shared" si="1"/>
        <v>0</v>
      </c>
      <c r="H9" s="138"/>
      <c r="I9" s="130"/>
      <c r="J9" s="139" t="s">
        <v>38</v>
      </c>
      <c r="K9" s="140">
        <f>SUMIF($F$4:$F$33,"Instruction: General Supplies", $G$4:$G$33)</f>
        <v>0</v>
      </c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</row>
    <row r="10" ht="15.0" customHeight="1">
      <c r="A10" s="126"/>
      <c r="B10" s="126"/>
      <c r="C10" s="127"/>
      <c r="D10" s="126"/>
      <c r="E10" s="126"/>
      <c r="F10" s="126"/>
      <c r="G10" s="128">
        <f t="shared" si="1"/>
        <v>0</v>
      </c>
      <c r="H10" s="138"/>
      <c r="I10" s="130"/>
      <c r="J10" s="131" t="s">
        <v>39</v>
      </c>
      <c r="K10" s="132">
        <f>SUMIF($F$4:$F$33,"Instruction: Property", $G$4:$G$33)</f>
        <v>0</v>
      </c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</row>
    <row r="11" ht="15.0" customHeight="1">
      <c r="A11" s="135"/>
      <c r="B11" s="135"/>
      <c r="C11" s="136"/>
      <c r="D11" s="135"/>
      <c r="E11" s="135"/>
      <c r="F11" s="135"/>
      <c r="G11" s="137">
        <f t="shared" si="1"/>
        <v>0</v>
      </c>
      <c r="H11" s="138"/>
      <c r="I11" s="130"/>
      <c r="J11" s="139" t="s">
        <v>40</v>
      </c>
      <c r="K11" s="140">
        <f>SUMIF($F$4:$F$33,"Instruction: Transfer", $G$4:$G$33)</f>
        <v>0</v>
      </c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</row>
    <row r="12" ht="15.0" customHeight="1">
      <c r="A12" s="126"/>
      <c r="B12" s="126"/>
      <c r="C12" s="127"/>
      <c r="D12" s="126"/>
      <c r="E12" s="126"/>
      <c r="F12" s="126"/>
      <c r="G12" s="128">
        <f t="shared" si="1"/>
        <v>0</v>
      </c>
      <c r="H12" s="138"/>
      <c r="I12" s="130"/>
      <c r="J12" s="131" t="s">
        <v>41</v>
      </c>
      <c r="K12" s="132">
        <f>SUMIF($F$4:$F$33,"Support Services (Student): Salary (Cert./Non Cert.)", $G$4:$G$33)</f>
        <v>0</v>
      </c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</row>
    <row r="13" ht="15.0" customHeight="1">
      <c r="A13" s="135"/>
      <c r="B13" s="135"/>
      <c r="C13" s="136"/>
      <c r="D13" s="135"/>
      <c r="E13" s="135"/>
      <c r="F13" s="135"/>
      <c r="G13" s="137">
        <f t="shared" si="1"/>
        <v>0</v>
      </c>
      <c r="H13" s="138"/>
      <c r="I13" s="130"/>
      <c r="J13" s="139" t="s">
        <v>42</v>
      </c>
      <c r="K13" s="140">
        <f>SUMIF($F$4:$F$33,"Support Services (Student): Benefits (Cert./Non Cert.)", $G$4:$G$33)</f>
        <v>0</v>
      </c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</row>
    <row r="14" ht="15.0" customHeight="1">
      <c r="A14" s="126"/>
      <c r="B14" s="126"/>
      <c r="C14" s="127"/>
      <c r="D14" s="126"/>
      <c r="E14" s="126"/>
      <c r="F14" s="126"/>
      <c r="G14" s="128">
        <f t="shared" si="1"/>
        <v>0</v>
      </c>
      <c r="H14" s="138"/>
      <c r="I14" s="130"/>
      <c r="J14" s="131" t="s">
        <v>43</v>
      </c>
      <c r="K14" s="132">
        <f>SUMIF($F$4:$F$33,"Support Services (Student): Professional Services", $G$4:$G$33)</f>
        <v>0</v>
      </c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</row>
    <row r="15" ht="15.0" customHeight="1">
      <c r="A15" s="135"/>
      <c r="B15" s="135"/>
      <c r="C15" s="136"/>
      <c r="D15" s="135"/>
      <c r="E15" s="135"/>
      <c r="F15" s="135"/>
      <c r="G15" s="137">
        <f t="shared" si="1"/>
        <v>0</v>
      </c>
      <c r="H15" s="138"/>
      <c r="I15" s="130"/>
      <c r="J15" s="139" t="s">
        <v>44</v>
      </c>
      <c r="K15" s="140">
        <f>SUMIF($F$4:$F$33,"Support Services (Student): Rentals", $G$4:$G$33)</f>
        <v>0</v>
      </c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</row>
    <row r="16" ht="15.0" customHeight="1">
      <c r="A16" s="126"/>
      <c r="B16" s="126"/>
      <c r="C16" s="127"/>
      <c r="D16" s="126"/>
      <c r="E16" s="126"/>
      <c r="F16" s="126"/>
      <c r="G16" s="128">
        <f t="shared" si="1"/>
        <v>0</v>
      </c>
      <c r="H16" s="138"/>
      <c r="I16" s="130"/>
      <c r="J16" s="131" t="s">
        <v>45</v>
      </c>
      <c r="K16" s="132">
        <f>SUMIF($F$4:$F$33,"Support Services (Student): Other Purchased Services", $G$4:$G$33)</f>
        <v>0</v>
      </c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</row>
    <row r="17" ht="15.0" customHeight="1">
      <c r="A17" s="135"/>
      <c r="B17" s="135"/>
      <c r="C17" s="136"/>
      <c r="D17" s="135"/>
      <c r="E17" s="135"/>
      <c r="F17" s="135"/>
      <c r="G17" s="137">
        <f t="shared" si="1"/>
        <v>0</v>
      </c>
      <c r="H17" s="138"/>
      <c r="I17" s="130"/>
      <c r="J17" s="139" t="s">
        <v>46</v>
      </c>
      <c r="K17" s="140">
        <f>SUMIF($F$4:$F$33,"Support Services (Student): General Supplies", $G$4:$G$33)</f>
        <v>0</v>
      </c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</row>
    <row r="18" ht="15.0" customHeight="1">
      <c r="A18" s="126"/>
      <c r="B18" s="126"/>
      <c r="C18" s="127"/>
      <c r="D18" s="126"/>
      <c r="E18" s="126"/>
      <c r="F18" s="126"/>
      <c r="G18" s="128">
        <f t="shared" si="1"/>
        <v>0</v>
      </c>
      <c r="H18" s="138"/>
      <c r="I18" s="130"/>
      <c r="J18" s="131" t="s">
        <v>47</v>
      </c>
      <c r="K18" s="132">
        <f>SUMIF($F$4:$F$33,"Support Services (Student): Property", $G$4:$G$33)</f>
        <v>0</v>
      </c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</row>
    <row r="19" ht="15.0" customHeight="1">
      <c r="A19" s="135"/>
      <c r="B19" s="135"/>
      <c r="C19" s="136"/>
      <c r="D19" s="135"/>
      <c r="E19" s="135"/>
      <c r="F19" s="135"/>
      <c r="G19" s="137">
        <f t="shared" si="1"/>
        <v>0</v>
      </c>
      <c r="H19" s="138"/>
      <c r="I19" s="130"/>
      <c r="J19" s="139" t="s">
        <v>48</v>
      </c>
      <c r="K19" s="140">
        <f>SUMIF($F$4:$F$33,"Support Services (Student): Transfer", $G$4:$G$33)</f>
        <v>0</v>
      </c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</row>
    <row r="20" ht="15.0" customHeight="1">
      <c r="A20" s="126"/>
      <c r="B20" s="126"/>
      <c r="C20" s="127"/>
      <c r="D20" s="126"/>
      <c r="E20" s="126"/>
      <c r="F20" s="126"/>
      <c r="G20" s="128">
        <f t="shared" si="1"/>
        <v>0</v>
      </c>
      <c r="H20" s="138"/>
      <c r="I20" s="130"/>
      <c r="J20" s="131" t="s">
        <v>49</v>
      </c>
      <c r="K20" s="132">
        <f>SUMIF($F$4:$F$33,"Improvement of Instruction: Salary (Cert./Non Cert.)", $G$4:$G$33)</f>
        <v>0</v>
      </c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</row>
    <row r="21" ht="15.0" customHeight="1">
      <c r="A21" s="135"/>
      <c r="B21" s="135"/>
      <c r="C21" s="136"/>
      <c r="D21" s="135"/>
      <c r="E21" s="135"/>
      <c r="F21" s="135"/>
      <c r="G21" s="137">
        <f t="shared" si="1"/>
        <v>0</v>
      </c>
      <c r="H21" s="138"/>
      <c r="I21" s="130"/>
      <c r="J21" s="139" t="s">
        <v>50</v>
      </c>
      <c r="K21" s="140">
        <f>SUMIF($F$4:$F$33,"Improvement of Instruction: Benefits (Cert./Non Cert.)", $G$4:$G$33)</f>
        <v>0</v>
      </c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</row>
    <row r="22" ht="15.0" customHeight="1">
      <c r="A22" s="126"/>
      <c r="B22" s="126"/>
      <c r="C22" s="127"/>
      <c r="D22" s="126"/>
      <c r="E22" s="126"/>
      <c r="F22" s="126"/>
      <c r="G22" s="128">
        <f t="shared" si="1"/>
        <v>0</v>
      </c>
      <c r="H22" s="138"/>
      <c r="I22" s="130"/>
      <c r="J22" s="131" t="s">
        <v>51</v>
      </c>
      <c r="K22" s="132">
        <f>SUMIF($F$4:$F$33,"Improvement of Instruction: Professional Services", $G$4:$G$33)</f>
        <v>0</v>
      </c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</row>
    <row r="23" ht="15.0" customHeight="1">
      <c r="A23" s="135"/>
      <c r="B23" s="135"/>
      <c r="C23" s="136"/>
      <c r="D23" s="135"/>
      <c r="E23" s="135"/>
      <c r="F23" s="135"/>
      <c r="G23" s="137">
        <f t="shared" si="1"/>
        <v>0</v>
      </c>
      <c r="H23" s="138"/>
      <c r="I23" s="130"/>
      <c r="J23" s="139" t="s">
        <v>52</v>
      </c>
      <c r="K23" s="140">
        <f>SUMIF($F$4:$F$33,"Improvement of Instruction: Rentals", $G$4:$G$33)</f>
        <v>0</v>
      </c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</row>
    <row r="24" ht="15.0" customHeight="1">
      <c r="A24" s="126"/>
      <c r="B24" s="126"/>
      <c r="C24" s="127"/>
      <c r="D24" s="126"/>
      <c r="E24" s="126"/>
      <c r="F24" s="126"/>
      <c r="G24" s="128">
        <f t="shared" si="1"/>
        <v>0</v>
      </c>
      <c r="H24" s="138"/>
      <c r="I24" s="130"/>
      <c r="J24" s="131" t="s">
        <v>53</v>
      </c>
      <c r="K24" s="132">
        <f>SUMIF($F$4:$F$33,"Improvement of Instruction: Other Purchased Services", $G$4:$G$33)</f>
        <v>0</v>
      </c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</row>
    <row r="25" ht="15.0" customHeight="1">
      <c r="A25" s="135"/>
      <c r="B25" s="135"/>
      <c r="C25" s="136"/>
      <c r="D25" s="135"/>
      <c r="E25" s="135"/>
      <c r="F25" s="135"/>
      <c r="G25" s="137">
        <f t="shared" si="1"/>
        <v>0</v>
      </c>
      <c r="H25" s="138"/>
      <c r="I25" s="130"/>
      <c r="J25" s="139" t="s">
        <v>54</v>
      </c>
      <c r="K25" s="140">
        <f>SUMIF($F$4:$F$33,"Improvement of Instruction: General Supplies", $G$4:$G$33)</f>
        <v>0</v>
      </c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ht="15.0" customHeight="1">
      <c r="A26" s="126"/>
      <c r="B26" s="126"/>
      <c r="C26" s="127"/>
      <c r="D26" s="126"/>
      <c r="E26" s="126"/>
      <c r="F26" s="126"/>
      <c r="G26" s="128">
        <f t="shared" si="1"/>
        <v>0</v>
      </c>
      <c r="H26" s="138"/>
      <c r="I26" s="130"/>
      <c r="J26" s="131" t="s">
        <v>55</v>
      </c>
      <c r="K26" s="132">
        <f>SUMIF($F$4:$F$33,"Improvement of Instruction: Property", $G$4:$G$33)</f>
        <v>0</v>
      </c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</row>
    <row r="27" ht="15.0" customHeight="1">
      <c r="A27" s="135"/>
      <c r="B27" s="135"/>
      <c r="C27" s="136"/>
      <c r="D27" s="135"/>
      <c r="E27" s="135"/>
      <c r="F27" s="135"/>
      <c r="G27" s="137">
        <f t="shared" si="1"/>
        <v>0</v>
      </c>
      <c r="H27" s="138"/>
      <c r="I27" s="130"/>
      <c r="J27" s="139" t="s">
        <v>56</v>
      </c>
      <c r="K27" s="140">
        <f>SUMIF($F$4:$F$33,"Improvement of Instruction: Transfer", $G$4:$G$33)</f>
        <v>0</v>
      </c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ht="15.0" customHeight="1">
      <c r="A28" s="126"/>
      <c r="B28" s="126"/>
      <c r="C28" s="127"/>
      <c r="D28" s="126"/>
      <c r="E28" s="126"/>
      <c r="F28" s="126"/>
      <c r="G28" s="128">
        <f t="shared" si="1"/>
        <v>0</v>
      </c>
      <c r="H28" s="138"/>
      <c r="I28" s="130"/>
      <c r="J28" s="131" t="s">
        <v>57</v>
      </c>
      <c r="K28" s="132">
        <f>SUMIF($F$4:$F$33,"Other Support Services: Salary (Cert./Non Cert.)", $G$4:$G$33)</f>
        <v>0</v>
      </c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</row>
    <row r="29" ht="15.0" customHeight="1">
      <c r="A29" s="135"/>
      <c r="B29" s="135"/>
      <c r="C29" s="136"/>
      <c r="D29" s="135"/>
      <c r="E29" s="135"/>
      <c r="F29" s="135"/>
      <c r="G29" s="137">
        <f t="shared" si="1"/>
        <v>0</v>
      </c>
      <c r="H29" s="138"/>
      <c r="I29" s="130"/>
      <c r="J29" s="139" t="s">
        <v>58</v>
      </c>
      <c r="K29" s="140">
        <f>SUMIF($F$4:$F$33,"Other Support Services: Benefits (Cert./Non Cert.)", $G$4:$G$33)</f>
        <v>0</v>
      </c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</row>
    <row r="30" ht="15.0" customHeight="1">
      <c r="A30" s="126"/>
      <c r="B30" s="126"/>
      <c r="C30" s="127"/>
      <c r="D30" s="126"/>
      <c r="E30" s="126"/>
      <c r="F30" s="126"/>
      <c r="G30" s="128">
        <f t="shared" si="1"/>
        <v>0</v>
      </c>
      <c r="H30" s="138"/>
      <c r="I30" s="130"/>
      <c r="J30" s="131" t="s">
        <v>59</v>
      </c>
      <c r="K30" s="132">
        <f>SUMIF($F$4:$F$33,"Other Support Services: Professional Services", $G$4:$G$33)</f>
        <v>0</v>
      </c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</row>
    <row r="31" ht="15.0" customHeight="1">
      <c r="A31" s="135"/>
      <c r="B31" s="135"/>
      <c r="C31" s="136"/>
      <c r="D31" s="135"/>
      <c r="E31" s="135"/>
      <c r="F31" s="135"/>
      <c r="G31" s="137">
        <f t="shared" si="1"/>
        <v>0</v>
      </c>
      <c r="H31" s="138"/>
      <c r="I31" s="130"/>
      <c r="J31" s="139" t="s">
        <v>60</v>
      </c>
      <c r="K31" s="140">
        <f>SUMIF($F$4:$F$33,"Other Support Services: Rentals", $G$4:$G$33)</f>
        <v>0</v>
      </c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</row>
    <row r="32" ht="15.0" customHeight="1">
      <c r="A32" s="126"/>
      <c r="B32" s="126"/>
      <c r="C32" s="127"/>
      <c r="D32" s="126"/>
      <c r="E32" s="126"/>
      <c r="F32" s="126"/>
      <c r="G32" s="128">
        <f t="shared" si="1"/>
        <v>0</v>
      </c>
      <c r="H32" s="138"/>
      <c r="I32" s="130"/>
      <c r="J32" s="131" t="s">
        <v>61</v>
      </c>
      <c r="K32" s="132">
        <f>SUMIF($F$4:$F$33,"Other Support Services: Other Purchased Services", $G$4:$G$33)</f>
        <v>0</v>
      </c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</row>
    <row r="33" ht="15.0" customHeight="1">
      <c r="A33" s="135"/>
      <c r="B33" s="135"/>
      <c r="C33" s="136"/>
      <c r="D33" s="135"/>
      <c r="E33" s="135"/>
      <c r="F33" s="135"/>
      <c r="G33" s="137">
        <f t="shared" si="1"/>
        <v>0</v>
      </c>
      <c r="H33" s="138"/>
      <c r="I33" s="130"/>
      <c r="J33" s="139" t="s">
        <v>62</v>
      </c>
      <c r="K33" s="140">
        <f>SUMIF($F$4:$F$33,"Other Support Services: General Supplies", $G$4:$G$33)</f>
        <v>0</v>
      </c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</row>
    <row r="34" ht="26.25" customHeight="1">
      <c r="A34" s="142" t="s">
        <v>63</v>
      </c>
      <c r="B34" s="143"/>
      <c r="C34" s="144"/>
      <c r="D34" s="144"/>
      <c r="E34" s="144"/>
      <c r="F34" s="145" t="s">
        <v>64</v>
      </c>
      <c r="G34" s="146">
        <f>SUM(G4:G33)</f>
        <v>0</v>
      </c>
      <c r="H34" s="138"/>
      <c r="I34" s="130"/>
      <c r="J34" s="131" t="s">
        <v>65</v>
      </c>
      <c r="K34" s="132">
        <f>SUMIF($F$4:$F$33,"Other Support Services: Property", $G$4:$G$33)</f>
        <v>0</v>
      </c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</row>
    <row r="35" ht="18.75" customHeight="1">
      <c r="A35" s="147" t="s">
        <v>66</v>
      </c>
      <c r="B35" s="148">
        <f>sumif(E4:E33,"Indirect Cost",G4:G33)</f>
        <v>0</v>
      </c>
      <c r="C35" s="138"/>
      <c r="D35" s="138"/>
      <c r="E35" s="149"/>
      <c r="F35" s="150"/>
      <c r="G35" s="151"/>
      <c r="H35" s="138"/>
      <c r="I35" s="130"/>
      <c r="J35" s="139" t="s">
        <v>67</v>
      </c>
      <c r="K35" s="140">
        <f>SUMIF($F$4:$F$33,"Other Support Services: Transfer", $G$4:$G$33)</f>
        <v>0</v>
      </c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</row>
    <row r="36" ht="15.0" customHeight="1">
      <c r="A36" s="149"/>
      <c r="B36" s="149"/>
      <c r="C36" s="149"/>
      <c r="D36" s="149"/>
      <c r="E36" s="138"/>
      <c r="F36" s="149"/>
      <c r="G36" s="149"/>
      <c r="H36" s="138"/>
      <c r="I36" s="130"/>
      <c r="J36" s="131" t="s">
        <v>68</v>
      </c>
      <c r="K36" s="132">
        <f>SUMIF($F$4:$F$33,"Operations and Maintenance: Salary (Cert./Non Cert.)", $G$4:$G$33)</f>
        <v>0</v>
      </c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</row>
    <row r="37" ht="28.5" customHeight="1">
      <c r="A37" s="93" t="s">
        <v>19</v>
      </c>
      <c r="B37" s="94"/>
      <c r="C37" s="94"/>
      <c r="D37" s="94"/>
      <c r="E37" s="94"/>
      <c r="F37" s="94"/>
      <c r="G37" s="95"/>
      <c r="H37" s="138"/>
      <c r="I37" s="130"/>
      <c r="J37" s="152" t="s">
        <v>69</v>
      </c>
      <c r="K37" s="140">
        <f>SUMIF($F$4:$F$33,"Operations and Maintenance: Benefits (Cert./Non Cert.)", $G$4:$G$33)</f>
        <v>0</v>
      </c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</row>
    <row r="38" ht="15.0" customHeight="1">
      <c r="A38" s="153" t="s">
        <v>70</v>
      </c>
      <c r="B38" s="154"/>
      <c r="C38" s="154"/>
      <c r="D38" s="154"/>
      <c r="E38" s="154"/>
      <c r="F38" s="154"/>
      <c r="G38" s="155"/>
      <c r="H38" s="138"/>
      <c r="I38" s="130"/>
      <c r="J38" s="156" t="s">
        <v>71</v>
      </c>
      <c r="K38" s="132">
        <f>SUMIF($F$4:$F$33,"Operations and Maintenance: Professional Services", $G$4:$G$33)</f>
        <v>0</v>
      </c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</row>
    <row r="39" ht="15.0" customHeight="1">
      <c r="A39" s="157"/>
      <c r="B39" s="103"/>
      <c r="C39" s="103"/>
      <c r="D39" s="103"/>
      <c r="E39" s="103"/>
      <c r="F39" s="103"/>
      <c r="G39" s="104"/>
      <c r="H39" s="138"/>
      <c r="I39" s="130"/>
      <c r="J39" s="152" t="s">
        <v>72</v>
      </c>
      <c r="K39" s="140">
        <f>SUMIF($F$4:$F$33,"Operations and Maintenance: Rentals", $G$4:$G$33)</f>
        <v>0</v>
      </c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</row>
    <row r="40" ht="15.0" customHeight="1">
      <c r="A40" s="84"/>
      <c r="G40" s="69"/>
      <c r="H40" s="138"/>
      <c r="I40" s="130"/>
      <c r="J40" s="156" t="s">
        <v>73</v>
      </c>
      <c r="K40" s="132">
        <f>SUMIF($F$4:$F$33,"Operations and Maintenance: Other Purchased Services", $G$4:$G$33)</f>
        <v>0</v>
      </c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</row>
    <row r="41" ht="15.0" customHeight="1">
      <c r="A41" s="84"/>
      <c r="G41" s="69"/>
      <c r="H41" s="138"/>
      <c r="I41" s="130"/>
      <c r="J41" s="152" t="s">
        <v>74</v>
      </c>
      <c r="K41" s="140">
        <f>SUMIF($F$4:$F$33,"Operations and Maintenance: General Supplies", $G$4:$G$33)</f>
        <v>0</v>
      </c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</row>
    <row r="42" ht="28.5" customHeight="1">
      <c r="A42" s="84"/>
      <c r="G42" s="69"/>
      <c r="H42" s="138"/>
      <c r="I42" s="130"/>
      <c r="J42" s="156" t="s">
        <v>75</v>
      </c>
      <c r="K42" s="132">
        <f>SUMIF($F$4:$F$33,"Operations and Maintenance: Property", $G$4:$G$33)</f>
        <v>0</v>
      </c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</row>
    <row r="43" ht="15.0" customHeight="1">
      <c r="A43" s="84"/>
      <c r="G43" s="69"/>
      <c r="H43" s="138"/>
      <c r="I43" s="130"/>
      <c r="J43" s="152" t="s">
        <v>76</v>
      </c>
      <c r="K43" s="140">
        <f>SUMIF($F$4:$F$33,"Operations and Maintenance: Transfer", $G$4:$G$33)</f>
        <v>0</v>
      </c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</row>
    <row r="44" ht="15.0" customHeight="1">
      <c r="A44" s="84"/>
      <c r="G44" s="69"/>
      <c r="H44" s="138"/>
      <c r="I44" s="130"/>
      <c r="J44" s="156" t="s">
        <v>77</v>
      </c>
      <c r="K44" s="132">
        <f>SUMIF($F$4:$F$33,"Transportation: Salary (Cert./Non Cert.)", $G$4:$G$33)</f>
        <v>0</v>
      </c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</row>
    <row r="45" ht="15.0" customHeight="1">
      <c r="A45" s="84"/>
      <c r="G45" s="69"/>
      <c r="H45" s="138"/>
      <c r="I45" s="130"/>
      <c r="J45" s="139" t="s">
        <v>78</v>
      </c>
      <c r="K45" s="140">
        <f>SUMIF($F$4:$F$33,"Transportation: Benefits (Cert./Non Cert.)", $G$4:$G$33)</f>
        <v>0</v>
      </c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</row>
    <row r="46" ht="15.0" customHeight="1">
      <c r="A46" s="73"/>
      <c r="B46" s="74"/>
      <c r="C46" s="74"/>
      <c r="D46" s="74"/>
      <c r="E46" s="74"/>
      <c r="F46" s="74"/>
      <c r="G46" s="76"/>
      <c r="H46" s="138"/>
      <c r="I46" s="130"/>
      <c r="J46" s="156" t="s">
        <v>79</v>
      </c>
      <c r="K46" s="132">
        <f>SUMIF($F$4:$F$33,"Transportation: Professional Services", $G$4:$G$33)</f>
        <v>0</v>
      </c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</row>
    <row r="47" ht="15.0" customHeight="1">
      <c r="A47" s="138"/>
      <c r="B47" s="138"/>
      <c r="C47" s="138"/>
      <c r="D47" s="138"/>
      <c r="E47" s="138"/>
      <c r="F47" s="138"/>
      <c r="G47" s="138"/>
      <c r="H47" s="138"/>
      <c r="I47" s="130"/>
      <c r="J47" s="152" t="s">
        <v>80</v>
      </c>
      <c r="K47" s="140">
        <f>SUMIF($F$4:$F$33,"Transportation: Rentals", $G$4:$G$33)</f>
        <v>0</v>
      </c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</row>
    <row r="48" ht="15.0" customHeight="1">
      <c r="A48" s="138"/>
      <c r="B48" s="138"/>
      <c r="C48" s="138"/>
      <c r="D48" s="138"/>
      <c r="E48" s="138"/>
      <c r="F48" s="138"/>
      <c r="G48" s="138"/>
      <c r="H48" s="138"/>
      <c r="I48" s="130"/>
      <c r="J48" s="156" t="s">
        <v>81</v>
      </c>
      <c r="K48" s="132">
        <f>SUMIF($F$4:$F$33,"OTransportation: Other Purchased Services", $G$4:$G$33)</f>
        <v>0</v>
      </c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</row>
    <row r="49" ht="30.0" customHeight="1">
      <c r="A49" s="158" t="s">
        <v>82</v>
      </c>
      <c r="B49" s="82"/>
      <c r="C49" s="82"/>
      <c r="D49" s="82"/>
      <c r="E49" s="82"/>
      <c r="F49" s="82"/>
      <c r="G49" s="82"/>
      <c r="H49" s="83"/>
      <c r="I49" s="130"/>
      <c r="J49" s="152" t="s">
        <v>83</v>
      </c>
      <c r="K49" s="140">
        <f>SUMIF($F$4:$F$33,"Transportation: General Supplies", $G$4:$G$33)</f>
        <v>0</v>
      </c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</row>
    <row r="50" ht="16.5" customHeight="1">
      <c r="A50" s="159" t="s">
        <v>84</v>
      </c>
      <c r="B50" s="160"/>
      <c r="C50" s="160"/>
      <c r="D50" s="160"/>
      <c r="E50" s="160"/>
      <c r="F50" s="160"/>
      <c r="G50" s="160"/>
      <c r="H50" s="161"/>
      <c r="I50" s="130"/>
      <c r="J50" s="156" t="s">
        <v>85</v>
      </c>
      <c r="K50" s="132">
        <f>SUMIF($F$4:$F$33,"Transportation: Property", $G$4:$G$33)</f>
        <v>0</v>
      </c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</row>
    <row r="51" ht="15.0" customHeight="1">
      <c r="A51" s="162" t="s">
        <v>86</v>
      </c>
      <c r="B51" s="162" t="s">
        <v>87</v>
      </c>
      <c r="C51" s="163" t="s">
        <v>88</v>
      </c>
      <c r="D51" s="163" t="s">
        <v>89</v>
      </c>
      <c r="E51" s="163" t="s">
        <v>90</v>
      </c>
      <c r="F51" s="163" t="s">
        <v>91</v>
      </c>
      <c r="G51" s="162" t="s">
        <v>92</v>
      </c>
      <c r="H51" s="162" t="s">
        <v>93</v>
      </c>
      <c r="I51" s="130"/>
      <c r="J51" s="152" t="s">
        <v>94</v>
      </c>
      <c r="K51" s="140">
        <f>SUMIF($F$4:$F$33,"Transportation: Transfer", $G$4:$G$33)</f>
        <v>0</v>
      </c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</row>
    <row r="52" ht="15.0" customHeight="1">
      <c r="A52" s="164"/>
      <c r="B52" s="165"/>
      <c r="C52" s="166"/>
      <c r="D52" s="167"/>
      <c r="E52" s="168"/>
      <c r="F52" s="166"/>
      <c r="G52" s="165"/>
      <c r="H52" s="169"/>
      <c r="I52" s="130"/>
      <c r="J52" s="156" t="s">
        <v>95</v>
      </c>
      <c r="K52" s="132">
        <f>SUMIF($F$4:$F$33,"Community Services Operations: Salary (Cert./Non Cert.)", $G$4:$G$33)</f>
        <v>0</v>
      </c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</row>
    <row r="53" ht="15.0" customHeight="1">
      <c r="A53" s="170"/>
      <c r="B53" s="171"/>
      <c r="C53" s="172"/>
      <c r="D53" s="173"/>
      <c r="E53" s="174"/>
      <c r="F53" s="172"/>
      <c r="G53" s="171"/>
      <c r="H53" s="175"/>
      <c r="I53" s="130"/>
      <c r="J53" s="152" t="s">
        <v>96</v>
      </c>
      <c r="K53" s="140">
        <f>SUMIF($F$4:$F$33,"Community Services Operations: Benefits (Cert./Non Cert.)", $G$4:$G$33)</f>
        <v>0</v>
      </c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</row>
    <row r="54" ht="15.0" customHeight="1">
      <c r="A54" s="170"/>
      <c r="B54" s="171"/>
      <c r="C54" s="172"/>
      <c r="D54" s="173"/>
      <c r="E54" s="174"/>
      <c r="F54" s="172"/>
      <c r="G54" s="171"/>
      <c r="H54" s="175"/>
      <c r="I54" s="130"/>
      <c r="J54" s="156" t="s">
        <v>97</v>
      </c>
      <c r="K54" s="132">
        <f>SUMIF($F$4:$F$33,"Community Services Operations: Professional Services", $G$4:$G$33)</f>
        <v>0</v>
      </c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</row>
    <row r="55" ht="15.0" customHeight="1">
      <c r="A55" s="170"/>
      <c r="B55" s="171"/>
      <c r="C55" s="172"/>
      <c r="D55" s="173"/>
      <c r="E55" s="174"/>
      <c r="F55" s="172"/>
      <c r="G55" s="171"/>
      <c r="H55" s="175"/>
      <c r="I55" s="130"/>
      <c r="J55" s="152" t="s">
        <v>98</v>
      </c>
      <c r="K55" s="140">
        <f>SUMIF($F$4:$F$33,"Community Services Operations: Rentals", $G$4:$G$33)</f>
        <v>0</v>
      </c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</row>
    <row r="56" ht="15.0" customHeight="1">
      <c r="A56" s="170"/>
      <c r="B56" s="171"/>
      <c r="C56" s="176"/>
      <c r="D56" s="176"/>
      <c r="E56" s="176"/>
      <c r="F56" s="176"/>
      <c r="G56" s="171"/>
      <c r="H56" s="175"/>
      <c r="I56" s="130"/>
      <c r="J56" s="156" t="s">
        <v>99</v>
      </c>
      <c r="K56" s="132">
        <f>SUMIF($F$4:$F$33,"Community Services Operations: Other Purchased Services", $G$4:$G$33)</f>
        <v>0</v>
      </c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</row>
    <row r="57" ht="15.0" customHeight="1">
      <c r="A57" s="170"/>
      <c r="B57" s="171"/>
      <c r="C57" s="176"/>
      <c r="D57" s="176"/>
      <c r="E57" s="176"/>
      <c r="F57" s="176"/>
      <c r="G57" s="171"/>
      <c r="H57" s="175"/>
      <c r="I57" s="130"/>
      <c r="J57" s="152" t="s">
        <v>100</v>
      </c>
      <c r="K57" s="140">
        <f>SUMIF($F$4:$F$33,"Community Services Operations: General Supplies", $G$4:$G$33)</f>
        <v>0</v>
      </c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</row>
    <row r="58" ht="15.0" customHeight="1">
      <c r="A58" s="170"/>
      <c r="B58" s="171"/>
      <c r="C58" s="176"/>
      <c r="D58" s="176"/>
      <c r="E58" s="176"/>
      <c r="F58" s="176"/>
      <c r="G58" s="171"/>
      <c r="H58" s="175"/>
      <c r="I58" s="130"/>
      <c r="J58" s="156" t="s">
        <v>101</v>
      </c>
      <c r="K58" s="132">
        <f>SUMIF($F$4:$F$33,"Community Services Operations: Property", $G$4:$G$33)</f>
        <v>0</v>
      </c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</row>
    <row r="59" ht="15.0" customHeight="1">
      <c r="A59" s="177"/>
      <c r="B59" s="178"/>
      <c r="C59" s="179"/>
      <c r="D59" s="179"/>
      <c r="E59" s="179"/>
      <c r="F59" s="179"/>
      <c r="G59" s="178"/>
      <c r="H59" s="180"/>
      <c r="I59" s="130"/>
      <c r="J59" s="181" t="s">
        <v>102</v>
      </c>
      <c r="K59" s="182">
        <f>SUMIF($F$4:$F$33,"Community Services Operations: Tranfers", $G$4:$G$33)</f>
        <v>0</v>
      </c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</row>
    <row r="60" ht="24.0" customHeight="1">
      <c r="A60" s="138"/>
      <c r="B60" s="138"/>
      <c r="C60" s="138"/>
      <c r="D60" s="138"/>
      <c r="E60" s="138"/>
      <c r="F60" s="138"/>
      <c r="G60" s="138"/>
      <c r="H60" s="138"/>
      <c r="I60" s="138"/>
      <c r="J60" s="183" t="s">
        <v>103</v>
      </c>
      <c r="K60" s="184">
        <f>SUM(K4:K58)</f>
        <v>0</v>
      </c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</row>
    <row r="61" ht="15.0" customHeight="1">
      <c r="A61" s="138"/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</row>
    <row r="62" ht="15.75" customHeight="1">
      <c r="A62" s="138"/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</row>
    <row r="63" ht="15.75" customHeight="1">
      <c r="A63" s="138"/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</row>
    <row r="64" ht="15.75" customHeight="1">
      <c r="A64" s="138"/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</row>
    <row r="65" ht="15.75" customHeight="1">
      <c r="A65" s="138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</row>
    <row r="66" ht="15.75" customHeight="1">
      <c r="A66" s="138"/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</row>
    <row r="67" ht="15.75" customHeight="1">
      <c r="A67" s="138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</row>
    <row r="68" ht="15.75" customHeight="1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</row>
    <row r="69" ht="15.75" customHeight="1">
      <c r="A69" s="138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</row>
    <row r="70" ht="15.75" customHeight="1">
      <c r="A70" s="138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</row>
    <row r="71" ht="15.75" customHeight="1">
      <c r="A71" s="138"/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</row>
    <row r="72" ht="15.75" customHeight="1">
      <c r="A72" s="138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</row>
    <row r="73" ht="15.75" customHeight="1">
      <c r="A73" s="138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</row>
    <row r="74" ht="15.75" customHeight="1">
      <c r="A74" s="138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</row>
    <row r="75" ht="15.75" customHeight="1">
      <c r="A75" s="138"/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</row>
    <row r="76" ht="15.75" customHeight="1">
      <c r="A76" s="138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</row>
    <row r="77" ht="15.75" customHeight="1">
      <c r="A77" s="138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</row>
    <row r="78" ht="15.75" customHeight="1">
      <c r="A78" s="138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</row>
    <row r="79" ht="15.75" customHeight="1">
      <c r="A79" s="138"/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</row>
    <row r="80" ht="15.75" customHeight="1">
      <c r="A80" s="138"/>
      <c r="B80" s="138"/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</row>
    <row r="81" ht="15.75" customHeight="1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</row>
    <row r="82" ht="15.75" customHeight="1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</row>
    <row r="83" ht="15.75" customHeight="1">
      <c r="A83" s="138"/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</row>
    <row r="84" ht="15.75" customHeight="1">
      <c r="A84" s="138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</row>
    <row r="85" ht="15.75" customHeight="1">
      <c r="A85" s="138"/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</row>
    <row r="86" ht="15.75" customHeight="1">
      <c r="A86" s="138"/>
      <c r="B86" s="138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</row>
    <row r="87" ht="15.75" customHeight="1">
      <c r="A87" s="138"/>
      <c r="B87" s="138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</row>
    <row r="88" ht="15.75" customHeight="1">
      <c r="A88" s="138"/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</row>
    <row r="89" ht="15.75" customHeight="1">
      <c r="A89" s="138"/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</row>
    <row r="90" ht="15.75" customHeight="1">
      <c r="A90" s="138"/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</row>
    <row r="91" ht="15.75" customHeight="1">
      <c r="A91" s="138"/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</row>
    <row r="92" ht="15.75" customHeight="1">
      <c r="A92" s="138"/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</row>
    <row r="93" ht="15.75" customHeight="1">
      <c r="A93" s="138"/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</row>
    <row r="94" ht="15.75" customHeight="1">
      <c r="A94" s="138"/>
      <c r="B94" s="138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</row>
    <row r="95" ht="15.75" customHeight="1">
      <c r="A95" s="138"/>
      <c r="B95" s="138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</row>
    <row r="96" ht="15.75" customHeight="1">
      <c r="A96" s="138"/>
      <c r="B96" s="138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</row>
    <row r="97" ht="15.75" customHeight="1">
      <c r="A97" s="138"/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</row>
    <row r="98" ht="15.75" customHeight="1">
      <c r="A98" s="138"/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</row>
    <row r="99" ht="15.75" customHeight="1">
      <c r="A99" s="138"/>
      <c r="B99" s="138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</row>
    <row r="100" ht="15.75" customHeight="1">
      <c r="A100" s="138"/>
      <c r="B100" s="138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</row>
    <row r="101" ht="15.75" customHeight="1">
      <c r="A101" s="138"/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</row>
    <row r="102" ht="15.75" customHeight="1">
      <c r="A102" s="138"/>
      <c r="B102" s="138"/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</row>
    <row r="103" ht="15.75" customHeight="1">
      <c r="A103" s="138"/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</row>
    <row r="104" ht="15.75" customHeight="1">
      <c r="A104" s="138"/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</row>
    <row r="105" ht="15.75" customHeight="1">
      <c r="A105" s="138"/>
      <c r="B105" s="138"/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</row>
    <row r="106" ht="15.75" customHeight="1">
      <c r="A106" s="138"/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</row>
    <row r="107" ht="15.75" customHeight="1">
      <c r="A107" s="138"/>
      <c r="B107" s="138"/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</row>
    <row r="108" ht="15.75" customHeight="1">
      <c r="A108" s="138"/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</row>
    <row r="109" ht="15.75" customHeight="1">
      <c r="A109" s="138"/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</row>
    <row r="110" ht="15.75" customHeight="1">
      <c r="A110" s="138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</row>
    <row r="111" ht="15.75" customHeight="1">
      <c r="A111" s="138"/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</row>
    <row r="112" ht="15.75" customHeight="1">
      <c r="A112" s="138"/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</row>
    <row r="113" ht="15.75" customHeight="1">
      <c r="A113" s="138"/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</row>
    <row r="114" ht="15.75" customHeight="1">
      <c r="A114" s="138"/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</row>
    <row r="115" ht="15.75" customHeight="1">
      <c r="A115" s="138"/>
      <c r="B115" s="138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</row>
    <row r="116" ht="15.75" customHeight="1">
      <c r="A116" s="138"/>
      <c r="B116" s="138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</row>
    <row r="117" ht="15.75" customHeight="1">
      <c r="A117" s="138"/>
      <c r="B117" s="138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</row>
    <row r="118" ht="15.75" customHeight="1">
      <c r="A118" s="138"/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</row>
    <row r="119" ht="15.75" customHeight="1">
      <c r="A119" s="138"/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</row>
    <row r="120" ht="15.75" customHeight="1">
      <c r="A120" s="138"/>
      <c r="B120" s="138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</row>
    <row r="121" ht="15.75" customHeight="1">
      <c r="A121" s="138"/>
      <c r="B121" s="138"/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</row>
    <row r="122" ht="15.75" customHeight="1">
      <c r="A122" s="138"/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</row>
    <row r="123" ht="15.75" customHeight="1">
      <c r="A123" s="138"/>
      <c r="B123" s="138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</row>
    <row r="124" ht="15.75" customHeight="1">
      <c r="A124" s="138"/>
      <c r="B124" s="138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</row>
    <row r="125" ht="15.75" customHeight="1">
      <c r="A125" s="138"/>
      <c r="B125" s="138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</row>
    <row r="126" ht="15.75" customHeight="1">
      <c r="A126" s="138"/>
      <c r="B126" s="13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</row>
    <row r="127" ht="15.75" customHeight="1">
      <c r="A127" s="138"/>
      <c r="B127" s="138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</row>
    <row r="128" ht="15.75" customHeight="1">
      <c r="A128" s="138"/>
      <c r="B128" s="138"/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</row>
    <row r="129" ht="15.75" customHeight="1">
      <c r="A129" s="138"/>
      <c r="B129" s="138"/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</row>
    <row r="130" ht="15.75" customHeight="1">
      <c r="A130" s="138"/>
      <c r="B130" s="138"/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</row>
    <row r="131" ht="15.75" customHeight="1">
      <c r="A131" s="138"/>
      <c r="B131" s="138"/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</row>
    <row r="132" ht="15.75" customHeight="1">
      <c r="A132" s="138"/>
      <c r="B132" s="138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</row>
    <row r="133" ht="15.75" customHeight="1">
      <c r="A133" s="138"/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</row>
    <row r="134" ht="15.75" customHeight="1">
      <c r="A134" s="138"/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</row>
    <row r="135" ht="15.75" customHeight="1">
      <c r="A135" s="138"/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</row>
    <row r="136" ht="15.75" customHeight="1">
      <c r="A136" s="138"/>
      <c r="B136" s="138"/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</row>
    <row r="137" ht="15.75" customHeight="1">
      <c r="A137" s="138"/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</row>
    <row r="138" ht="15.75" customHeight="1">
      <c r="A138" s="138"/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</row>
    <row r="139" ht="15.75" customHeight="1">
      <c r="A139" s="138"/>
      <c r="B139" s="138"/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</row>
    <row r="140" ht="15.75" customHeight="1">
      <c r="A140" s="138"/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</row>
    <row r="141" ht="15.75" customHeight="1">
      <c r="A141" s="138"/>
      <c r="B141" s="138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</row>
    <row r="142" ht="15.75" customHeight="1">
      <c r="A142" s="138"/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</row>
    <row r="143" ht="15.75" customHeight="1">
      <c r="A143" s="138"/>
      <c r="B143" s="138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</row>
    <row r="144" ht="15.75" customHeight="1">
      <c r="A144" s="138"/>
      <c r="B144" s="138"/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</row>
    <row r="145" ht="15.75" customHeight="1">
      <c r="A145" s="138"/>
      <c r="B145" s="138"/>
      <c r="C145" s="138"/>
      <c r="D145" s="138"/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</row>
    <row r="146" ht="15.75" customHeight="1">
      <c r="A146" s="138"/>
      <c r="B146" s="138"/>
      <c r="C146" s="138"/>
      <c r="D146" s="138"/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</row>
    <row r="147" ht="15.75" customHeight="1">
      <c r="A147" s="138"/>
      <c r="B147" s="138"/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</row>
    <row r="148" ht="15.75" customHeight="1">
      <c r="A148" s="138"/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</row>
    <row r="149" ht="15.75" customHeight="1">
      <c r="A149" s="138"/>
      <c r="B149" s="138"/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</row>
    <row r="150" ht="15.75" customHeight="1">
      <c r="A150" s="138"/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</row>
    <row r="151" ht="15.75" customHeight="1">
      <c r="A151" s="138"/>
      <c r="B151" s="138"/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</row>
    <row r="152" ht="15.75" customHeight="1">
      <c r="A152" s="138"/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</row>
    <row r="153" ht="15.75" customHeight="1">
      <c r="A153" s="138"/>
      <c r="B153" s="138"/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</row>
    <row r="154" ht="15.75" customHeight="1">
      <c r="A154" s="138"/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</row>
    <row r="155" ht="15.75" customHeight="1">
      <c r="A155" s="138"/>
      <c r="B155" s="138"/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</row>
    <row r="156" ht="15.75" customHeight="1">
      <c r="A156" s="138"/>
      <c r="B156" s="138"/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</row>
    <row r="157" ht="15.75" customHeight="1">
      <c r="A157" s="138"/>
      <c r="B157" s="138"/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</row>
    <row r="158" ht="15.75" customHeight="1">
      <c r="A158" s="138"/>
      <c r="B158" s="138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</row>
    <row r="159" ht="15.75" customHeight="1">
      <c r="A159" s="138"/>
      <c r="B159" s="138"/>
      <c r="C159" s="138"/>
      <c r="D159" s="138"/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</row>
    <row r="160" ht="15.75" customHeight="1">
      <c r="A160" s="138"/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</row>
    <row r="161" ht="15.75" customHeight="1">
      <c r="A161" s="138"/>
      <c r="B161" s="138"/>
      <c r="C161" s="138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</row>
    <row r="162" ht="15.75" customHeight="1">
      <c r="A162" s="138"/>
      <c r="B162" s="138"/>
      <c r="C162" s="138"/>
      <c r="D162" s="138"/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</row>
    <row r="163" ht="15.75" customHeight="1">
      <c r="A163" s="138"/>
      <c r="B163" s="138"/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</row>
    <row r="164" ht="15.75" customHeight="1">
      <c r="A164" s="138"/>
      <c r="B164" s="138"/>
      <c r="C164" s="138"/>
      <c r="D164" s="138"/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</row>
    <row r="165" ht="15.75" customHeight="1">
      <c r="A165" s="138"/>
      <c r="B165" s="138"/>
      <c r="C165" s="138"/>
      <c r="D165" s="138"/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</row>
    <row r="166" ht="15.75" customHeight="1">
      <c r="A166" s="138"/>
      <c r="B166" s="138"/>
      <c r="C166" s="138"/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</row>
    <row r="167" ht="15.75" customHeight="1">
      <c r="A167" s="138"/>
      <c r="B167" s="138"/>
      <c r="C167" s="138"/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</row>
    <row r="168" ht="15.75" customHeight="1">
      <c r="A168" s="138"/>
      <c r="B168" s="138"/>
      <c r="C168" s="138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</row>
    <row r="169" ht="15.75" customHeight="1">
      <c r="A169" s="138"/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</row>
    <row r="170" ht="15.75" customHeight="1">
      <c r="A170" s="138"/>
      <c r="B170" s="138"/>
      <c r="C170" s="138"/>
      <c r="D170" s="138"/>
      <c r="E170" s="138"/>
      <c r="F170" s="138"/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</row>
    <row r="171" ht="15.75" customHeight="1">
      <c r="A171" s="138"/>
      <c r="B171" s="138"/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</row>
    <row r="172" ht="15.75" customHeight="1">
      <c r="A172" s="138"/>
      <c r="B172" s="138"/>
      <c r="C172" s="138"/>
      <c r="D172" s="138"/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</row>
    <row r="173" ht="15.75" customHeight="1">
      <c r="A173" s="138"/>
      <c r="B173" s="138"/>
      <c r="C173" s="138"/>
      <c r="D173" s="138"/>
      <c r="E173" s="138"/>
      <c r="F173" s="138"/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</row>
    <row r="174" ht="15.75" customHeight="1">
      <c r="A174" s="138"/>
      <c r="B174" s="138"/>
      <c r="C174" s="138"/>
      <c r="D174" s="138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</row>
    <row r="175" ht="15.75" customHeight="1">
      <c r="A175" s="138"/>
      <c r="B175" s="138"/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</row>
    <row r="176" ht="15.75" customHeight="1">
      <c r="A176" s="138"/>
      <c r="B176" s="138"/>
      <c r="C176" s="138"/>
      <c r="D176" s="138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</row>
    <row r="177" ht="15.75" customHeight="1">
      <c r="A177" s="138"/>
      <c r="B177" s="138"/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</row>
    <row r="178" ht="15.75" customHeight="1">
      <c r="A178" s="138"/>
      <c r="B178" s="138"/>
      <c r="C178" s="138"/>
      <c r="D178" s="138"/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</row>
    <row r="179" ht="15.75" customHeight="1">
      <c r="A179" s="138"/>
      <c r="B179" s="138"/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</row>
    <row r="180" ht="15.75" customHeight="1">
      <c r="A180" s="138"/>
      <c r="B180" s="138"/>
      <c r="C180" s="138"/>
      <c r="D180" s="138"/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</row>
    <row r="181" ht="15.75" customHeight="1">
      <c r="A181" s="138"/>
      <c r="B181" s="138"/>
      <c r="C181" s="138"/>
      <c r="D181" s="138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</row>
    <row r="182" ht="15.75" customHeight="1">
      <c r="A182" s="138"/>
      <c r="B182" s="138"/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</row>
    <row r="183" ht="15.75" customHeight="1">
      <c r="A183" s="138"/>
      <c r="B183" s="138"/>
      <c r="C183" s="138"/>
      <c r="D183" s="138"/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</row>
    <row r="184" ht="15.75" customHeight="1">
      <c r="A184" s="138"/>
      <c r="B184" s="138"/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</row>
    <row r="185" ht="15.75" customHeight="1">
      <c r="A185" s="138"/>
      <c r="B185" s="138"/>
      <c r="C185" s="138"/>
      <c r="D185" s="138"/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</row>
    <row r="186" ht="15.75" customHeight="1">
      <c r="A186" s="138"/>
      <c r="B186" s="138"/>
      <c r="C186" s="138"/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</row>
    <row r="187" ht="15.75" customHeight="1">
      <c r="A187" s="138"/>
      <c r="B187" s="138"/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</row>
    <row r="188" ht="15.75" customHeight="1">
      <c r="A188" s="138"/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</row>
    <row r="189" ht="15.75" customHeight="1">
      <c r="A189" s="138"/>
      <c r="B189" s="138"/>
      <c r="C189" s="138"/>
      <c r="D189" s="138"/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</row>
    <row r="190" ht="15.75" customHeight="1">
      <c r="A190" s="138"/>
      <c r="B190" s="138"/>
      <c r="C190" s="138"/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</row>
    <row r="191" ht="15.75" customHeight="1">
      <c r="A191" s="138"/>
      <c r="B191" s="138"/>
      <c r="C191" s="138"/>
      <c r="D191" s="138"/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</row>
    <row r="192" ht="15.75" customHeight="1">
      <c r="A192" s="138"/>
      <c r="B192" s="138"/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</row>
    <row r="193" ht="15.75" customHeight="1">
      <c r="A193" s="138"/>
      <c r="B193" s="138"/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</row>
    <row r="194" ht="15.75" customHeight="1">
      <c r="A194" s="138"/>
      <c r="B194" s="138"/>
      <c r="C194" s="138"/>
      <c r="D194" s="138"/>
      <c r="E194" s="138"/>
      <c r="F194" s="138"/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</row>
    <row r="195" ht="15.75" customHeight="1">
      <c r="A195" s="138"/>
      <c r="B195" s="138"/>
      <c r="C195" s="138"/>
      <c r="D195" s="138"/>
      <c r="E195" s="138"/>
      <c r="F195" s="138"/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</row>
    <row r="196" ht="15.75" customHeight="1">
      <c r="A196" s="138"/>
      <c r="B196" s="138"/>
      <c r="C196" s="138"/>
      <c r="D196" s="138"/>
      <c r="E196" s="138"/>
      <c r="F196" s="138"/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</row>
    <row r="197" ht="15.75" customHeight="1">
      <c r="A197" s="138"/>
      <c r="B197" s="138"/>
      <c r="C197" s="138"/>
      <c r="D197" s="138"/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</row>
    <row r="198" ht="15.75" customHeight="1">
      <c r="A198" s="138"/>
      <c r="B198" s="138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</row>
    <row r="199" ht="15.75" customHeight="1">
      <c r="A199" s="138"/>
      <c r="B199" s="138"/>
      <c r="C199" s="138"/>
      <c r="D199" s="138"/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</row>
    <row r="200" ht="15.75" customHeight="1">
      <c r="A200" s="138"/>
      <c r="B200" s="138"/>
      <c r="C200" s="138"/>
      <c r="D200" s="138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</row>
    <row r="201" ht="15.75" customHeight="1">
      <c r="A201" s="138"/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</row>
    <row r="202" ht="15.75" customHeight="1">
      <c r="A202" s="138"/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</row>
    <row r="203" ht="15.75" customHeight="1">
      <c r="A203" s="138"/>
      <c r="B203" s="138"/>
      <c r="C203" s="138"/>
      <c r="D203" s="138"/>
      <c r="E203" s="138"/>
      <c r="F203" s="138"/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</row>
    <row r="204" ht="15.75" customHeight="1">
      <c r="A204" s="138"/>
      <c r="B204" s="138"/>
      <c r="C204" s="138"/>
      <c r="D204" s="138"/>
      <c r="E204" s="138"/>
      <c r="F204" s="138"/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</row>
    <row r="205" ht="15.75" customHeight="1">
      <c r="A205" s="138"/>
      <c r="B205" s="138"/>
      <c r="C205" s="138"/>
      <c r="D205" s="138"/>
      <c r="E205" s="138"/>
      <c r="F205" s="138"/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</row>
    <row r="206" ht="15.75" customHeight="1">
      <c r="A206" s="138"/>
      <c r="B206" s="138"/>
      <c r="C206" s="138"/>
      <c r="D206" s="138"/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</row>
    <row r="207" ht="15.75" customHeight="1">
      <c r="A207" s="138"/>
      <c r="B207" s="138"/>
      <c r="C207" s="138"/>
      <c r="D207" s="138"/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</row>
    <row r="208" ht="15.75" customHeight="1">
      <c r="A208" s="138"/>
      <c r="B208" s="138"/>
      <c r="C208" s="138"/>
      <c r="D208" s="138"/>
      <c r="E208" s="138"/>
      <c r="F208" s="138"/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  <c r="AE208" s="138"/>
    </row>
    <row r="209" ht="15.75" customHeight="1">
      <c r="A209" s="138"/>
      <c r="B209" s="138"/>
      <c r="C209" s="138"/>
      <c r="D209" s="138"/>
      <c r="E209" s="138"/>
      <c r="F209" s="138"/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 s="138"/>
      <c r="AA209" s="138"/>
      <c r="AB209" s="138"/>
      <c r="AC209" s="138"/>
      <c r="AD209" s="138"/>
      <c r="AE209" s="138"/>
    </row>
    <row r="210" ht="15.75" customHeight="1">
      <c r="A210" s="138"/>
      <c r="B210" s="138"/>
      <c r="C210" s="138"/>
      <c r="D210" s="138"/>
      <c r="E210" s="138"/>
      <c r="F210" s="138"/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 s="138"/>
      <c r="AA210" s="138"/>
      <c r="AB210" s="138"/>
      <c r="AC210" s="138"/>
      <c r="AD210" s="138"/>
      <c r="AE210" s="138"/>
    </row>
    <row r="211" ht="15.75" customHeight="1">
      <c r="A211" s="138"/>
      <c r="B211" s="138"/>
      <c r="C211" s="138"/>
      <c r="D211" s="138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  <c r="AA211" s="138"/>
      <c r="AB211" s="138"/>
      <c r="AC211" s="138"/>
      <c r="AD211" s="138"/>
      <c r="AE211" s="138"/>
    </row>
    <row r="212" ht="15.75" customHeight="1">
      <c r="A212" s="138"/>
      <c r="B212" s="138"/>
      <c r="C212" s="138"/>
      <c r="D212" s="138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 s="138"/>
      <c r="AA212" s="138"/>
      <c r="AB212" s="138"/>
      <c r="AC212" s="138"/>
      <c r="AD212" s="138"/>
      <c r="AE212" s="138"/>
    </row>
    <row r="213" ht="15.75" customHeight="1">
      <c r="A213" s="138"/>
      <c r="B213" s="138"/>
      <c r="C213" s="138"/>
      <c r="D213" s="138"/>
      <c r="E213" s="138"/>
      <c r="F213" s="138"/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138"/>
      <c r="U213" s="138"/>
      <c r="V213" s="138"/>
      <c r="W213" s="138"/>
      <c r="X213" s="138"/>
      <c r="Y213" s="138"/>
      <c r="Z213" s="138"/>
      <c r="AA213" s="138"/>
      <c r="AB213" s="138"/>
      <c r="AC213" s="138"/>
      <c r="AD213" s="138"/>
      <c r="AE213" s="138"/>
    </row>
    <row r="214" ht="15.75" customHeight="1">
      <c r="A214" s="138"/>
      <c r="B214" s="138"/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  <c r="Z214" s="138"/>
      <c r="AA214" s="138"/>
      <c r="AB214" s="138"/>
      <c r="AC214" s="138"/>
      <c r="AD214" s="138"/>
      <c r="AE214" s="138"/>
    </row>
    <row r="215" ht="15.75" customHeight="1">
      <c r="A215" s="138"/>
      <c r="B215" s="138"/>
      <c r="C215" s="138"/>
      <c r="D215" s="138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  <c r="Z215" s="138"/>
      <c r="AA215" s="138"/>
      <c r="AB215" s="138"/>
      <c r="AC215" s="138"/>
      <c r="AD215" s="138"/>
      <c r="AE215" s="138"/>
    </row>
    <row r="216" ht="15.75" customHeight="1">
      <c r="A216" s="138"/>
      <c r="B216" s="138"/>
      <c r="C216" s="138"/>
      <c r="D216" s="138"/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  <c r="Z216" s="138"/>
      <c r="AA216" s="138"/>
      <c r="AB216" s="138"/>
      <c r="AC216" s="138"/>
      <c r="AD216" s="138"/>
      <c r="AE216" s="138"/>
    </row>
    <row r="217" ht="15.75" customHeight="1">
      <c r="A217" s="138"/>
      <c r="B217" s="138"/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38"/>
      <c r="AA217" s="138"/>
      <c r="AB217" s="138"/>
      <c r="AC217" s="138"/>
      <c r="AD217" s="138"/>
      <c r="AE217" s="138"/>
    </row>
    <row r="218" ht="15.75" customHeight="1">
      <c r="A218" s="138"/>
      <c r="B218" s="138"/>
      <c r="C218" s="138"/>
      <c r="D218" s="138"/>
      <c r="E218" s="138"/>
      <c r="F218" s="138"/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/>
      <c r="U218" s="138"/>
      <c r="V218" s="138"/>
      <c r="W218" s="138"/>
      <c r="X218" s="138"/>
      <c r="Y218" s="138"/>
      <c r="Z218" s="138"/>
      <c r="AA218" s="138"/>
      <c r="AB218" s="138"/>
      <c r="AC218" s="138"/>
      <c r="AD218" s="138"/>
      <c r="AE218" s="138"/>
    </row>
    <row r="219" ht="15.75" customHeight="1">
      <c r="A219" s="138"/>
      <c r="B219" s="138"/>
      <c r="C219" s="138"/>
      <c r="D219" s="138"/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 s="138"/>
      <c r="AA219" s="138"/>
      <c r="AB219" s="138"/>
      <c r="AC219" s="138"/>
      <c r="AD219" s="138"/>
      <c r="AE219" s="138"/>
    </row>
    <row r="220" ht="15.75" customHeight="1">
      <c r="A220" s="138"/>
      <c r="B220" s="138"/>
      <c r="C220" s="138"/>
      <c r="D220" s="138"/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  <c r="AE220" s="138"/>
    </row>
    <row r="221" ht="15.75" customHeight="1">
      <c r="A221" s="138"/>
      <c r="B221" s="138"/>
      <c r="C221" s="138"/>
      <c r="D221" s="138"/>
      <c r="E221" s="138"/>
      <c r="F221" s="138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  <c r="AA221" s="138"/>
      <c r="AB221" s="138"/>
      <c r="AC221" s="138"/>
      <c r="AD221" s="138"/>
      <c r="AE221" s="138"/>
    </row>
    <row r="222" ht="15.75" customHeight="1">
      <c r="A222" s="138"/>
      <c r="B222" s="138"/>
      <c r="C222" s="138"/>
      <c r="D222" s="138"/>
      <c r="E222" s="138"/>
      <c r="F222" s="138"/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8"/>
      <c r="Z222" s="138"/>
      <c r="AA222" s="138"/>
      <c r="AB222" s="138"/>
      <c r="AC222" s="138"/>
      <c r="AD222" s="138"/>
      <c r="AE222" s="138"/>
    </row>
    <row r="223" ht="15.75" customHeight="1">
      <c r="A223" s="138"/>
      <c r="B223" s="138"/>
      <c r="C223" s="138"/>
      <c r="D223" s="138"/>
      <c r="E223" s="138"/>
      <c r="F223" s="138"/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  <c r="Z223" s="138"/>
      <c r="AA223" s="138"/>
      <c r="AB223" s="138"/>
      <c r="AC223" s="138"/>
      <c r="AD223" s="138"/>
      <c r="AE223" s="138"/>
    </row>
    <row r="224" ht="15.75" customHeight="1">
      <c r="A224" s="138"/>
      <c r="B224" s="138"/>
      <c r="C224" s="138"/>
      <c r="D224" s="138"/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  <c r="AA224" s="138"/>
      <c r="AB224" s="138"/>
      <c r="AC224" s="138"/>
      <c r="AD224" s="138"/>
      <c r="AE224" s="138"/>
    </row>
    <row r="225" ht="15.75" customHeight="1">
      <c r="A225" s="138"/>
      <c r="B225" s="138"/>
      <c r="C225" s="138"/>
      <c r="D225" s="138"/>
      <c r="E225" s="138"/>
      <c r="F225" s="138"/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  <c r="Z225" s="138"/>
      <c r="AA225" s="138"/>
      <c r="AB225" s="138"/>
      <c r="AC225" s="138"/>
      <c r="AD225" s="138"/>
      <c r="AE225" s="138"/>
    </row>
    <row r="226" ht="15.75" customHeight="1">
      <c r="A226" s="138"/>
      <c r="B226" s="138"/>
      <c r="C226" s="138"/>
      <c r="D226" s="138"/>
      <c r="E226" s="138"/>
      <c r="F226" s="138"/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 s="138"/>
      <c r="AA226" s="138"/>
      <c r="AB226" s="138"/>
      <c r="AC226" s="138"/>
      <c r="AD226" s="138"/>
      <c r="AE226" s="138"/>
    </row>
    <row r="227" ht="15.75" customHeight="1">
      <c r="A227" s="138"/>
      <c r="B227" s="138"/>
      <c r="C227" s="138"/>
      <c r="D227" s="138"/>
      <c r="E227" s="138"/>
      <c r="F227" s="138"/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  <c r="Z227" s="138"/>
      <c r="AA227" s="138"/>
      <c r="AB227" s="138"/>
      <c r="AC227" s="138"/>
      <c r="AD227" s="138"/>
      <c r="AE227" s="138"/>
    </row>
    <row r="228" ht="15.75" customHeight="1">
      <c r="A228" s="138"/>
      <c r="B228" s="138"/>
      <c r="C228" s="138"/>
      <c r="D228" s="138"/>
      <c r="E228" s="138"/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  <c r="AA228" s="138"/>
      <c r="AB228" s="138"/>
      <c r="AC228" s="138"/>
      <c r="AD228" s="138"/>
      <c r="AE228" s="138"/>
    </row>
    <row r="229" ht="15.75" customHeight="1">
      <c r="A229" s="138"/>
      <c r="B229" s="138"/>
      <c r="C229" s="138"/>
      <c r="D229" s="138"/>
      <c r="E229" s="138"/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 s="138"/>
      <c r="AA229" s="138"/>
      <c r="AB229" s="138"/>
      <c r="AC229" s="138"/>
      <c r="AD229" s="138"/>
      <c r="AE229" s="138"/>
    </row>
    <row r="230" ht="15.75" customHeight="1">
      <c r="A230" s="138"/>
      <c r="B230" s="138"/>
      <c r="C230" s="138"/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  <c r="AA230" s="138"/>
      <c r="AB230" s="138"/>
      <c r="AC230" s="138"/>
      <c r="AD230" s="138"/>
      <c r="AE230" s="138"/>
    </row>
    <row r="231" ht="15.75" customHeight="1">
      <c r="A231" s="138"/>
      <c r="B231" s="138"/>
      <c r="C231" s="138"/>
      <c r="D231" s="138"/>
      <c r="E231" s="138"/>
      <c r="F231" s="138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  <c r="AA231" s="138"/>
      <c r="AB231" s="138"/>
      <c r="AC231" s="138"/>
      <c r="AD231" s="138"/>
      <c r="AE231" s="138"/>
    </row>
    <row r="232" ht="15.75" customHeight="1">
      <c r="A232" s="138"/>
      <c r="B232" s="138"/>
      <c r="C232" s="138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  <c r="AE232" s="138"/>
    </row>
    <row r="233" ht="15.75" customHeight="1">
      <c r="A233" s="138"/>
      <c r="B233" s="138"/>
      <c r="C233" s="138"/>
      <c r="D233" s="138"/>
      <c r="E233" s="138"/>
      <c r="F233" s="138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  <c r="AE233" s="138"/>
    </row>
    <row r="234" ht="15.75" customHeight="1">
      <c r="A234" s="138"/>
      <c r="B234" s="138"/>
      <c r="C234" s="138"/>
      <c r="D234" s="138"/>
      <c r="E234" s="138"/>
      <c r="F234" s="138"/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  <c r="AE234" s="138"/>
    </row>
    <row r="235" ht="15.75" customHeight="1">
      <c r="A235" s="138"/>
      <c r="B235" s="138"/>
      <c r="C235" s="138"/>
      <c r="D235" s="138"/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  <c r="AE235" s="138"/>
    </row>
    <row r="236" ht="15.75" customHeight="1">
      <c r="A236" s="138"/>
      <c r="B236" s="138"/>
      <c r="C236" s="138"/>
      <c r="D236" s="138"/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  <c r="AA236" s="138"/>
      <c r="AB236" s="138"/>
      <c r="AC236" s="138"/>
      <c r="AD236" s="138"/>
      <c r="AE236" s="138"/>
    </row>
    <row r="237" ht="15.75" customHeight="1">
      <c r="A237" s="138"/>
      <c r="B237" s="138"/>
      <c r="C237" s="138"/>
      <c r="D237" s="138"/>
      <c r="E237" s="138"/>
      <c r="F237" s="138"/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  <c r="AA237" s="138"/>
      <c r="AB237" s="138"/>
      <c r="AC237" s="138"/>
      <c r="AD237" s="138"/>
      <c r="AE237" s="138"/>
    </row>
    <row r="238" ht="15.75" customHeight="1">
      <c r="A238" s="138"/>
      <c r="B238" s="138"/>
      <c r="C238" s="138"/>
      <c r="D238" s="138"/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  <c r="AE238" s="138"/>
    </row>
    <row r="239" ht="15.75" customHeight="1">
      <c r="A239" s="138"/>
      <c r="B239" s="138"/>
      <c r="C239" s="138"/>
      <c r="D239" s="138"/>
      <c r="E239" s="138"/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  <c r="AA239" s="138"/>
      <c r="AB239" s="138"/>
      <c r="AC239" s="138"/>
      <c r="AD239" s="138"/>
      <c r="AE239" s="138"/>
    </row>
    <row r="240" ht="15.75" customHeight="1">
      <c r="A240" s="138"/>
      <c r="B240" s="138"/>
      <c r="C240" s="138"/>
      <c r="D240" s="138"/>
      <c r="E240" s="138"/>
      <c r="F240" s="138"/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  <c r="AA240" s="138"/>
      <c r="AB240" s="138"/>
      <c r="AC240" s="138"/>
      <c r="AD240" s="138"/>
      <c r="AE240" s="138"/>
    </row>
    <row r="241" ht="15.75" customHeight="1">
      <c r="A241" s="138"/>
      <c r="B241" s="138"/>
      <c r="C241" s="138"/>
      <c r="D241" s="138"/>
      <c r="E241" s="138"/>
      <c r="F241" s="138"/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  <c r="AE241" s="138"/>
    </row>
    <row r="242" ht="15.75" customHeight="1">
      <c r="A242" s="138"/>
      <c r="B242" s="138"/>
      <c r="C242" s="138"/>
      <c r="D242" s="138"/>
      <c r="E242" s="138"/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138"/>
    </row>
    <row r="243" ht="15.75" customHeight="1">
      <c r="A243" s="138"/>
      <c r="B243" s="138"/>
      <c r="C243" s="138"/>
      <c r="D243" s="138"/>
      <c r="E243" s="138"/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  <c r="AE243" s="138"/>
    </row>
    <row r="244" ht="15.75" customHeight="1">
      <c r="A244" s="138"/>
      <c r="B244" s="138"/>
      <c r="C244" s="138"/>
      <c r="D244" s="138"/>
      <c r="E244" s="138"/>
      <c r="F244" s="138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  <c r="AA244" s="138"/>
      <c r="AB244" s="138"/>
      <c r="AC244" s="138"/>
      <c r="AD244" s="138"/>
      <c r="AE244" s="138"/>
    </row>
    <row r="245" ht="15.75" customHeight="1">
      <c r="A245" s="138"/>
      <c r="B245" s="138"/>
      <c r="C245" s="138"/>
      <c r="D245" s="138"/>
      <c r="E245" s="138"/>
      <c r="F245" s="138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  <c r="AA245" s="138"/>
      <c r="AB245" s="138"/>
      <c r="AC245" s="138"/>
      <c r="AD245" s="138"/>
      <c r="AE245" s="138"/>
    </row>
    <row r="246" ht="15.75" customHeight="1">
      <c r="A246" s="138"/>
      <c r="B246" s="138"/>
      <c r="C246" s="138"/>
      <c r="D246" s="138"/>
      <c r="E246" s="138"/>
      <c r="F246" s="138"/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  <c r="Z246" s="138"/>
      <c r="AA246" s="138"/>
      <c r="AB246" s="138"/>
      <c r="AC246" s="138"/>
      <c r="AD246" s="138"/>
      <c r="AE246" s="138"/>
    </row>
    <row r="247" ht="15.75" customHeight="1">
      <c r="A247" s="138"/>
      <c r="B247" s="138"/>
      <c r="C247" s="138"/>
      <c r="D247" s="138"/>
      <c r="E247" s="138"/>
      <c r="F247" s="138"/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  <c r="AE247" s="138"/>
    </row>
    <row r="248" ht="15.75" customHeight="1">
      <c r="A248" s="138"/>
      <c r="B248" s="138"/>
      <c r="C248" s="138"/>
      <c r="D248" s="138"/>
      <c r="E248" s="138"/>
      <c r="F248" s="138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  <c r="Z248" s="138"/>
      <c r="AA248" s="138"/>
      <c r="AB248" s="138"/>
      <c r="AC248" s="138"/>
      <c r="AD248" s="138"/>
      <c r="AE248" s="138"/>
    </row>
    <row r="249" ht="15.75" customHeight="1">
      <c r="A249" s="138"/>
      <c r="B249" s="138"/>
      <c r="C249" s="138"/>
      <c r="D249" s="138"/>
      <c r="E249" s="138"/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  <c r="AA249" s="138"/>
      <c r="AB249" s="138"/>
      <c r="AC249" s="138"/>
      <c r="AD249" s="138"/>
      <c r="AE249" s="138"/>
    </row>
    <row r="250" ht="15.75" customHeight="1">
      <c r="A250" s="138"/>
      <c r="B250" s="138"/>
      <c r="C250" s="138"/>
      <c r="D250" s="138"/>
      <c r="E250" s="138"/>
      <c r="F250" s="138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  <c r="AA250" s="138"/>
      <c r="AB250" s="138"/>
      <c r="AC250" s="138"/>
      <c r="AD250" s="138"/>
      <c r="AE250" s="138"/>
    </row>
    <row r="251" ht="15.75" customHeight="1">
      <c r="A251" s="138"/>
      <c r="B251" s="138"/>
      <c r="C251" s="138"/>
      <c r="D251" s="138"/>
      <c r="E251" s="138"/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  <c r="AA251" s="138"/>
      <c r="AB251" s="138"/>
      <c r="AC251" s="138"/>
      <c r="AD251" s="138"/>
      <c r="AE251" s="138"/>
    </row>
    <row r="252" ht="15.75" customHeight="1">
      <c r="A252" s="138"/>
      <c r="B252" s="138"/>
      <c r="C252" s="138"/>
      <c r="D252" s="138"/>
      <c r="E252" s="138"/>
      <c r="F252" s="138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  <c r="AA252" s="138"/>
      <c r="AB252" s="138"/>
      <c r="AC252" s="138"/>
      <c r="AD252" s="138"/>
      <c r="AE252" s="138"/>
    </row>
    <row r="253" ht="15.75" customHeight="1">
      <c r="A253" s="138"/>
      <c r="B253" s="138"/>
      <c r="C253" s="138"/>
      <c r="D253" s="138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  <c r="AA253" s="138"/>
      <c r="AB253" s="138"/>
      <c r="AC253" s="138"/>
      <c r="AD253" s="138"/>
      <c r="AE253" s="138"/>
    </row>
    <row r="254" ht="15.75" customHeight="1">
      <c r="A254" s="138"/>
      <c r="B254" s="138"/>
      <c r="C254" s="138"/>
      <c r="D254" s="138"/>
      <c r="E254" s="138"/>
      <c r="F254" s="138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  <c r="AA254" s="138"/>
      <c r="AB254" s="138"/>
      <c r="AC254" s="138"/>
      <c r="AD254" s="138"/>
      <c r="AE254" s="138"/>
    </row>
    <row r="255" ht="15.75" customHeight="1">
      <c r="A255" s="138"/>
      <c r="B255" s="138"/>
      <c r="C255" s="138"/>
      <c r="D255" s="138"/>
      <c r="E255" s="138"/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  <c r="AA255" s="138"/>
      <c r="AB255" s="138"/>
      <c r="AC255" s="138"/>
      <c r="AD255" s="138"/>
      <c r="AE255" s="138"/>
    </row>
    <row r="256" ht="15.75" customHeight="1">
      <c r="A256" s="138"/>
      <c r="B256" s="138"/>
      <c r="C256" s="138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  <c r="AA256" s="138"/>
      <c r="AB256" s="138"/>
      <c r="AC256" s="138"/>
      <c r="AD256" s="138"/>
      <c r="AE256" s="138"/>
    </row>
    <row r="257" ht="15.75" customHeight="1">
      <c r="A257" s="138"/>
      <c r="B257" s="138"/>
      <c r="C257" s="138"/>
      <c r="D257" s="138"/>
      <c r="E257" s="138"/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  <c r="AA257" s="138"/>
      <c r="AB257" s="138"/>
      <c r="AC257" s="138"/>
      <c r="AD257" s="138"/>
      <c r="AE257" s="138"/>
    </row>
    <row r="258" ht="15.75" customHeight="1">
      <c r="A258" s="138"/>
      <c r="B258" s="138"/>
      <c r="C258" s="138"/>
      <c r="D258" s="138"/>
      <c r="E258" s="138"/>
      <c r="F258" s="138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  <c r="Z258" s="138"/>
      <c r="AA258" s="138"/>
      <c r="AB258" s="138"/>
      <c r="AC258" s="138"/>
      <c r="AD258" s="138"/>
      <c r="AE258" s="138"/>
    </row>
    <row r="259" ht="15.75" customHeight="1">
      <c r="A259" s="138"/>
      <c r="B259" s="138"/>
      <c r="C259" s="138"/>
      <c r="D259" s="138"/>
      <c r="E259" s="138"/>
      <c r="F259" s="138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  <c r="V259" s="138"/>
      <c r="W259" s="138"/>
      <c r="X259" s="138"/>
      <c r="Y259" s="138"/>
      <c r="Z259" s="138"/>
      <c r="AA259" s="138"/>
      <c r="AB259" s="138"/>
      <c r="AC259" s="138"/>
      <c r="AD259" s="138"/>
      <c r="AE259" s="138"/>
    </row>
    <row r="260" ht="15.75" customHeight="1">
      <c r="A260" s="138"/>
      <c r="B260" s="138"/>
      <c r="C260" s="138"/>
      <c r="D260" s="138"/>
      <c r="E260" s="138"/>
      <c r="F260" s="138"/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  <c r="T260" s="138"/>
      <c r="U260" s="138"/>
      <c r="V260" s="138"/>
      <c r="W260" s="138"/>
      <c r="X260" s="138"/>
      <c r="Y260" s="138"/>
      <c r="Z260" s="138"/>
      <c r="AA260" s="138"/>
      <c r="AB260" s="138"/>
      <c r="AC260" s="138"/>
      <c r="AD260" s="138"/>
      <c r="AE260" s="138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G1"/>
    <mergeCell ref="A2:G2"/>
    <mergeCell ref="A37:G37"/>
    <mergeCell ref="A38:G38"/>
    <mergeCell ref="A39:G46"/>
    <mergeCell ref="A49:H49"/>
    <mergeCell ref="A50:H50"/>
  </mergeCells>
  <dataValidations>
    <dataValidation type="list" allowBlank="1" showErrorMessage="1" sqref="C52:C59">
      <formula1>"Certified,Non-Certified"</formula1>
    </dataValidation>
    <dataValidation type="list" allowBlank="1" showErrorMessage="1" sqref="D52:D59">
      <formula1>"0.25,0.33,0.5,0.66,0.8,1"</formula1>
    </dataValidation>
    <dataValidation type="list" allowBlank="1" showInputMessage="1" showErrorMessage="1" prompt="Click and enter a value from range" sqref="F4:F33">
      <formula1>$J$4:$J$59</formula1>
    </dataValidation>
    <dataValidation type="list" allowBlank="1" showErrorMessage="1" sqref="E52:F59">
      <formula1>"Yes,No"</formula1>
    </dataValidation>
    <dataValidation type="list" allowBlank="1" showErrorMessage="1" sqref="E4:E33">
      <formula1>"Pre-Award Cost,Planning,Implementation,Indirect Cost"</formula1>
    </dataValidation>
  </dataValidations>
  <hyperlinks>
    <hyperlink r:id="rId2" ref="F3"/>
  </hyperlinks>
  <printOptions/>
  <pageMargins bottom="0.75" footer="0.0" header="0.0" left="0.7" right="0.7" top="0.75"/>
  <pageSetup orientation="landscape"/>
  <drawing r:id="rId3"/>
  <legacyDrawing r:id="rId4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13.75"/>
    <col customWidth="1" min="3" max="3" width="14.88"/>
    <col customWidth="1" min="4" max="9" width="19.38"/>
    <col customWidth="1" min="10" max="10" width="34.0"/>
    <col customWidth="1" min="11" max="31" width="19.38"/>
  </cols>
  <sheetData>
    <row r="1" ht="27.0" customHeight="1">
      <c r="A1" s="85" t="s">
        <v>104</v>
      </c>
      <c r="B1" s="82"/>
      <c r="C1" s="82"/>
      <c r="D1" s="82"/>
      <c r="E1" s="82"/>
      <c r="F1" s="82"/>
      <c r="G1" s="83"/>
      <c r="H1" s="185"/>
      <c r="I1" s="186"/>
      <c r="J1" s="185"/>
      <c r="K1" s="185"/>
      <c r="L1" s="186"/>
      <c r="M1" s="186"/>
      <c r="N1" s="187"/>
      <c r="O1" s="188"/>
      <c r="P1" s="189"/>
      <c r="Q1" s="190"/>
      <c r="R1" s="190"/>
      <c r="S1" s="187"/>
      <c r="T1" s="187"/>
      <c r="U1" s="187"/>
      <c r="V1" s="189"/>
      <c r="W1" s="191"/>
      <c r="X1" s="192"/>
      <c r="Y1" s="192"/>
      <c r="Z1" s="192"/>
      <c r="AA1" s="192"/>
      <c r="AB1" s="192"/>
      <c r="AC1" s="192"/>
      <c r="AD1" s="192"/>
      <c r="AE1" s="192"/>
    </row>
    <row r="2" ht="15.0" customHeight="1">
      <c r="A2" s="193" t="s">
        <v>105</v>
      </c>
      <c r="B2" s="160"/>
      <c r="C2" s="160"/>
      <c r="D2" s="160"/>
      <c r="E2" s="160"/>
      <c r="F2" s="160"/>
      <c r="G2" s="161"/>
      <c r="H2" s="194"/>
      <c r="I2" s="195"/>
      <c r="J2" s="196"/>
      <c r="K2" s="197"/>
      <c r="L2" s="198"/>
      <c r="M2" s="199"/>
      <c r="N2" s="200"/>
      <c r="O2" s="199"/>
      <c r="P2" s="199"/>
      <c r="Q2" s="199"/>
      <c r="R2" s="199"/>
      <c r="S2" s="201"/>
      <c r="T2" s="199"/>
      <c r="U2" s="199"/>
      <c r="V2" s="201"/>
      <c r="W2" s="199"/>
      <c r="X2" s="201"/>
      <c r="Y2" s="202"/>
      <c r="Z2" s="202"/>
      <c r="AA2" s="202"/>
      <c r="AB2" s="202"/>
      <c r="AC2" s="202"/>
      <c r="AD2" s="199"/>
      <c r="AE2" s="201"/>
    </row>
    <row r="3" ht="16.5" customHeight="1">
      <c r="A3" s="113" t="s">
        <v>24</v>
      </c>
      <c r="B3" s="113" t="s">
        <v>25</v>
      </c>
      <c r="C3" s="113" t="s">
        <v>26</v>
      </c>
      <c r="D3" s="113" t="s">
        <v>106</v>
      </c>
      <c r="E3" s="113" t="s">
        <v>28</v>
      </c>
      <c r="F3" s="114" t="s">
        <v>29</v>
      </c>
      <c r="G3" s="115" t="s">
        <v>30</v>
      </c>
      <c r="H3" s="203"/>
      <c r="I3" s="204"/>
      <c r="J3" s="205" t="s">
        <v>31</v>
      </c>
      <c r="K3" s="206" t="s">
        <v>32</v>
      </c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</row>
    <row r="4" ht="15.0" customHeight="1">
      <c r="A4" s="126"/>
      <c r="B4" s="126"/>
      <c r="C4" s="127"/>
      <c r="D4" s="126"/>
      <c r="E4" s="126"/>
      <c r="F4" s="126"/>
      <c r="G4" s="207">
        <f t="shared" ref="G4:G33" si="1">PRODUCT(B4,C4)</f>
        <v>0</v>
      </c>
      <c r="H4" s="138"/>
      <c r="I4" s="138"/>
      <c r="J4" s="208" t="s">
        <v>33</v>
      </c>
      <c r="K4" s="209">
        <f>SUMIF($F$4:$F$33,"Instruction: Salary (Cert./Non Cert.)", $G$4:$G$33)</f>
        <v>0</v>
      </c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</row>
    <row r="5" ht="15.0" customHeight="1">
      <c r="A5" s="135"/>
      <c r="B5" s="135"/>
      <c r="C5" s="136"/>
      <c r="D5" s="135"/>
      <c r="E5" s="135"/>
      <c r="F5" s="135"/>
      <c r="G5" s="210">
        <f t="shared" si="1"/>
        <v>0</v>
      </c>
      <c r="H5" s="138"/>
      <c r="I5" s="138"/>
      <c r="J5" s="211" t="s">
        <v>34</v>
      </c>
      <c r="K5" s="140">
        <f>SUMIF($F$4:$F$33,"Instruction: Benefits (Cert./Non Cert.)", $G$4:$G$33)</f>
        <v>0</v>
      </c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</row>
    <row r="6" ht="15.0" customHeight="1">
      <c r="A6" s="126"/>
      <c r="B6" s="126"/>
      <c r="C6" s="127"/>
      <c r="D6" s="126"/>
      <c r="E6" s="126"/>
      <c r="F6" s="126"/>
      <c r="G6" s="207">
        <f t="shared" si="1"/>
        <v>0</v>
      </c>
      <c r="H6" s="138"/>
      <c r="I6" s="212"/>
      <c r="J6" s="213" t="s">
        <v>35</v>
      </c>
      <c r="K6" s="132">
        <f>SUMIF($F$4:$F$33,"Instruction: Professional Services", $G$4:$G$33)</f>
        <v>0</v>
      </c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</row>
    <row r="7" ht="15.0" customHeight="1">
      <c r="A7" s="135"/>
      <c r="B7" s="135"/>
      <c r="C7" s="136"/>
      <c r="D7" s="135"/>
      <c r="E7" s="135"/>
      <c r="F7" s="135"/>
      <c r="G7" s="210">
        <f t="shared" si="1"/>
        <v>0</v>
      </c>
      <c r="H7" s="138"/>
      <c r="I7" s="138"/>
      <c r="J7" s="211" t="s">
        <v>36</v>
      </c>
      <c r="K7" s="140">
        <f>SUMIF($F$4:$F$33,"Instruction: Rentals", $G$4:$G$33)</f>
        <v>0</v>
      </c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</row>
    <row r="8" ht="15.0" customHeight="1">
      <c r="A8" s="126"/>
      <c r="B8" s="126"/>
      <c r="C8" s="127"/>
      <c r="D8" s="126"/>
      <c r="E8" s="126"/>
      <c r="F8" s="126"/>
      <c r="G8" s="207">
        <f t="shared" si="1"/>
        <v>0</v>
      </c>
      <c r="H8" s="138"/>
      <c r="I8" s="138"/>
      <c r="J8" s="213" t="s">
        <v>37</v>
      </c>
      <c r="K8" s="132">
        <f>SUMIF($F$4:$F$33,"Instruction: Other Purchased Services", $G$4:$G$33)</f>
        <v>0</v>
      </c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</row>
    <row r="9" ht="15.0" customHeight="1">
      <c r="A9" s="135"/>
      <c r="B9" s="135"/>
      <c r="C9" s="136"/>
      <c r="D9" s="135"/>
      <c r="E9" s="135"/>
      <c r="F9" s="135"/>
      <c r="G9" s="210">
        <f t="shared" si="1"/>
        <v>0</v>
      </c>
      <c r="H9" s="138"/>
      <c r="I9" s="138"/>
      <c r="J9" s="211" t="s">
        <v>38</v>
      </c>
      <c r="K9" s="140">
        <f>SUMIF($F$4:$F$33,"Instruction: General Supplies", $G$4:$G$33)</f>
        <v>0</v>
      </c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</row>
    <row r="10" ht="15.0" customHeight="1">
      <c r="A10" s="126"/>
      <c r="B10" s="126"/>
      <c r="C10" s="127"/>
      <c r="D10" s="126"/>
      <c r="E10" s="126"/>
      <c r="F10" s="126"/>
      <c r="G10" s="207">
        <f t="shared" si="1"/>
        <v>0</v>
      </c>
      <c r="H10" s="138"/>
      <c r="I10" s="138"/>
      <c r="J10" s="213" t="s">
        <v>39</v>
      </c>
      <c r="K10" s="132">
        <f>SUMIF($F$4:$F$33,"Instruction: Property", $G$4:$G$33)</f>
        <v>0</v>
      </c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</row>
    <row r="11" ht="15.0" customHeight="1">
      <c r="A11" s="135"/>
      <c r="B11" s="135"/>
      <c r="C11" s="136"/>
      <c r="D11" s="135"/>
      <c r="E11" s="135"/>
      <c r="F11" s="135"/>
      <c r="G11" s="210">
        <f t="shared" si="1"/>
        <v>0</v>
      </c>
      <c r="H11" s="138"/>
      <c r="I11" s="138"/>
      <c r="J11" s="211" t="s">
        <v>40</v>
      </c>
      <c r="K11" s="140">
        <f>SUMIF($F$4:$F$33,"Instruction: Transfer", $G$4:$G$33)</f>
        <v>0</v>
      </c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</row>
    <row r="12" ht="15.0" customHeight="1">
      <c r="A12" s="126"/>
      <c r="B12" s="126"/>
      <c r="C12" s="127"/>
      <c r="D12" s="126"/>
      <c r="E12" s="126"/>
      <c r="F12" s="126"/>
      <c r="G12" s="207">
        <f t="shared" si="1"/>
        <v>0</v>
      </c>
      <c r="H12" s="138"/>
      <c r="I12" s="138"/>
      <c r="J12" s="213" t="s">
        <v>41</v>
      </c>
      <c r="K12" s="132">
        <f>SUMIF($F$4:$F$33,"Support Services (Student): Salary (Cert./Non Cert.)", $G$4:$G$33)</f>
        <v>0</v>
      </c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</row>
    <row r="13" ht="15.0" customHeight="1">
      <c r="A13" s="135"/>
      <c r="B13" s="135"/>
      <c r="C13" s="136"/>
      <c r="D13" s="135"/>
      <c r="E13" s="135"/>
      <c r="F13" s="135"/>
      <c r="G13" s="210">
        <f t="shared" si="1"/>
        <v>0</v>
      </c>
      <c r="H13" s="138"/>
      <c r="I13" s="138"/>
      <c r="J13" s="211" t="s">
        <v>42</v>
      </c>
      <c r="K13" s="140">
        <f>SUMIF($F$4:$F$33,"Support Services (Student): Benefits (Cert./Non Cert.)", $G$4:$G$33)</f>
        <v>0</v>
      </c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</row>
    <row r="14" ht="15.0" customHeight="1">
      <c r="A14" s="126"/>
      <c r="B14" s="126"/>
      <c r="C14" s="127"/>
      <c r="D14" s="126"/>
      <c r="E14" s="126"/>
      <c r="F14" s="126"/>
      <c r="G14" s="207">
        <f t="shared" si="1"/>
        <v>0</v>
      </c>
      <c r="H14" s="138"/>
      <c r="I14" s="138"/>
      <c r="J14" s="213" t="s">
        <v>43</v>
      </c>
      <c r="K14" s="132">
        <f>SUMIF($F$4:$F$33,"Support Services (Student): Professional Services", $G$4:$G$33)</f>
        <v>0</v>
      </c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</row>
    <row r="15" ht="15.0" customHeight="1">
      <c r="A15" s="135"/>
      <c r="B15" s="135"/>
      <c r="C15" s="136"/>
      <c r="D15" s="135"/>
      <c r="E15" s="135"/>
      <c r="F15" s="135"/>
      <c r="G15" s="210">
        <f t="shared" si="1"/>
        <v>0</v>
      </c>
      <c r="H15" s="138"/>
      <c r="I15" s="138"/>
      <c r="J15" s="211" t="s">
        <v>44</v>
      </c>
      <c r="K15" s="140">
        <f>SUMIF($F$4:$F$33,"Support Services (Student): Rentals", $G$4:$G$33)</f>
        <v>0</v>
      </c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</row>
    <row r="16" ht="15.0" customHeight="1">
      <c r="A16" s="126"/>
      <c r="B16" s="126"/>
      <c r="C16" s="127"/>
      <c r="D16" s="126"/>
      <c r="E16" s="126"/>
      <c r="F16" s="126"/>
      <c r="G16" s="207">
        <f t="shared" si="1"/>
        <v>0</v>
      </c>
      <c r="H16" s="138"/>
      <c r="I16" s="138"/>
      <c r="J16" s="213" t="s">
        <v>45</v>
      </c>
      <c r="K16" s="132">
        <f>SUMIF($F$4:$F$33,"Support Services (Student): Other Purchased Services", $G$4:$G$33)</f>
        <v>0</v>
      </c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</row>
    <row r="17" ht="15.0" customHeight="1">
      <c r="A17" s="135"/>
      <c r="B17" s="135"/>
      <c r="C17" s="136"/>
      <c r="D17" s="135"/>
      <c r="E17" s="135"/>
      <c r="F17" s="135"/>
      <c r="G17" s="210">
        <f t="shared" si="1"/>
        <v>0</v>
      </c>
      <c r="H17" s="138"/>
      <c r="I17" s="138"/>
      <c r="J17" s="211" t="s">
        <v>46</v>
      </c>
      <c r="K17" s="140">
        <f>SUMIF($F$4:$F$33,"Support Services (Student): General Supplies", $G$4:$G$33)</f>
        <v>0</v>
      </c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</row>
    <row r="18" ht="15.0" customHeight="1">
      <c r="A18" s="126"/>
      <c r="B18" s="126"/>
      <c r="C18" s="127"/>
      <c r="D18" s="126"/>
      <c r="E18" s="126"/>
      <c r="F18" s="126"/>
      <c r="G18" s="207">
        <f t="shared" si="1"/>
        <v>0</v>
      </c>
      <c r="H18" s="138"/>
      <c r="I18" s="138"/>
      <c r="J18" s="213" t="s">
        <v>47</v>
      </c>
      <c r="K18" s="132">
        <f>SUMIF($F$4:$F$33,"Support Services (Student): Property", $G$4:$G$33)</f>
        <v>0</v>
      </c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</row>
    <row r="19" ht="15.0" customHeight="1">
      <c r="A19" s="135"/>
      <c r="B19" s="135"/>
      <c r="C19" s="136"/>
      <c r="D19" s="135"/>
      <c r="E19" s="135"/>
      <c r="F19" s="135"/>
      <c r="G19" s="210">
        <f t="shared" si="1"/>
        <v>0</v>
      </c>
      <c r="H19" s="138"/>
      <c r="I19" s="138"/>
      <c r="J19" s="211" t="s">
        <v>48</v>
      </c>
      <c r="K19" s="140">
        <f>SUMIF($F$4:$F$33,"Support Services (Student): Transfer", $G$4:$G$33)</f>
        <v>0</v>
      </c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</row>
    <row r="20" ht="15.0" customHeight="1">
      <c r="A20" s="126"/>
      <c r="B20" s="126"/>
      <c r="C20" s="127"/>
      <c r="D20" s="126"/>
      <c r="E20" s="126"/>
      <c r="F20" s="126"/>
      <c r="G20" s="207">
        <f t="shared" si="1"/>
        <v>0</v>
      </c>
      <c r="H20" s="138"/>
      <c r="I20" s="138"/>
      <c r="J20" s="213" t="s">
        <v>49</v>
      </c>
      <c r="K20" s="132">
        <f>SUMIF($F$4:$F$33,"Improvement of Instruction: Salary (Cert./Non Cert.)", $G$4:$G$33)</f>
        <v>0</v>
      </c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</row>
    <row r="21" ht="15.0" customHeight="1">
      <c r="A21" s="135"/>
      <c r="B21" s="135"/>
      <c r="C21" s="136"/>
      <c r="D21" s="135"/>
      <c r="E21" s="135"/>
      <c r="F21" s="135"/>
      <c r="G21" s="210">
        <f t="shared" si="1"/>
        <v>0</v>
      </c>
      <c r="H21" s="138"/>
      <c r="I21" s="138"/>
      <c r="J21" s="211" t="s">
        <v>50</v>
      </c>
      <c r="K21" s="140">
        <f>SUMIF($F$4:$F$33,"Improvement of Instruction: Benefits (Cert./Non Cert.)", $G$4:$G$33)</f>
        <v>0</v>
      </c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</row>
    <row r="22" ht="15.0" customHeight="1">
      <c r="A22" s="126"/>
      <c r="B22" s="126"/>
      <c r="C22" s="127"/>
      <c r="D22" s="126"/>
      <c r="E22" s="126"/>
      <c r="F22" s="126"/>
      <c r="G22" s="207">
        <f t="shared" si="1"/>
        <v>0</v>
      </c>
      <c r="H22" s="138"/>
      <c r="I22" s="138"/>
      <c r="J22" s="213" t="s">
        <v>51</v>
      </c>
      <c r="K22" s="132">
        <f>SUMIF($F$4:$F$33,"Improvement of Instruction: Professional Services", $G$4:$G$33)</f>
        <v>0</v>
      </c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</row>
    <row r="23" ht="15.0" customHeight="1">
      <c r="A23" s="135"/>
      <c r="B23" s="135"/>
      <c r="C23" s="136"/>
      <c r="D23" s="135"/>
      <c r="E23" s="135"/>
      <c r="F23" s="135"/>
      <c r="G23" s="210">
        <f t="shared" si="1"/>
        <v>0</v>
      </c>
      <c r="H23" s="138"/>
      <c r="I23" s="138"/>
      <c r="J23" s="211" t="s">
        <v>52</v>
      </c>
      <c r="K23" s="140">
        <f>SUMIF($F$4:$F$33,"Improvement of Instruction: Rentals", $G$4:$G$33)</f>
        <v>0</v>
      </c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</row>
    <row r="24" ht="15.0" customHeight="1">
      <c r="A24" s="126"/>
      <c r="B24" s="126"/>
      <c r="C24" s="127"/>
      <c r="D24" s="126"/>
      <c r="E24" s="126"/>
      <c r="F24" s="126"/>
      <c r="G24" s="207">
        <f t="shared" si="1"/>
        <v>0</v>
      </c>
      <c r="H24" s="138"/>
      <c r="I24" s="138"/>
      <c r="J24" s="213" t="s">
        <v>53</v>
      </c>
      <c r="K24" s="132">
        <f>SUMIF($F$4:$F$33,"Improvement of Instruction: Other Purchased Services", $G$4:$G$33)</f>
        <v>0</v>
      </c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</row>
    <row r="25" ht="15.0" customHeight="1">
      <c r="A25" s="135"/>
      <c r="B25" s="135"/>
      <c r="C25" s="136"/>
      <c r="D25" s="135"/>
      <c r="E25" s="135"/>
      <c r="F25" s="135"/>
      <c r="G25" s="210">
        <f t="shared" si="1"/>
        <v>0</v>
      </c>
      <c r="H25" s="138"/>
      <c r="I25" s="138"/>
      <c r="J25" s="211" t="s">
        <v>54</v>
      </c>
      <c r="K25" s="140">
        <f>SUMIF($F$4:$F$33,"Improvement of Instruction: General Supplies", $G$4:$G$33)</f>
        <v>0</v>
      </c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ht="15.0" customHeight="1">
      <c r="A26" s="126"/>
      <c r="B26" s="126"/>
      <c r="C26" s="127"/>
      <c r="D26" s="126"/>
      <c r="E26" s="126"/>
      <c r="F26" s="126"/>
      <c r="G26" s="207">
        <f t="shared" si="1"/>
        <v>0</v>
      </c>
      <c r="H26" s="138"/>
      <c r="I26" s="138"/>
      <c r="J26" s="213" t="s">
        <v>55</v>
      </c>
      <c r="K26" s="132">
        <f>SUMIF($F$4:$F$33,"Improvement of Instruction: Property", $G$4:$G$33)</f>
        <v>0</v>
      </c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</row>
    <row r="27" ht="15.0" customHeight="1">
      <c r="A27" s="135"/>
      <c r="B27" s="135"/>
      <c r="C27" s="136"/>
      <c r="D27" s="135"/>
      <c r="E27" s="135"/>
      <c r="F27" s="135"/>
      <c r="G27" s="210">
        <f t="shared" si="1"/>
        <v>0</v>
      </c>
      <c r="H27" s="138"/>
      <c r="I27" s="138"/>
      <c r="J27" s="211" t="s">
        <v>56</v>
      </c>
      <c r="K27" s="140">
        <f>SUMIF($F$4:$F$33,"Improvement of Instruction: Transfer", $G$4:$G$33)</f>
        <v>0</v>
      </c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ht="15.0" customHeight="1">
      <c r="A28" s="126"/>
      <c r="B28" s="126"/>
      <c r="C28" s="127"/>
      <c r="D28" s="126"/>
      <c r="E28" s="126"/>
      <c r="F28" s="126"/>
      <c r="G28" s="207">
        <f t="shared" si="1"/>
        <v>0</v>
      </c>
      <c r="H28" s="138"/>
      <c r="I28" s="138"/>
      <c r="J28" s="213" t="s">
        <v>57</v>
      </c>
      <c r="K28" s="132">
        <f>SUMIF($F$4:$F$33,"Other Support Services: Salary (Cert./Non Cert.)", $G$4:$G$33)</f>
        <v>0</v>
      </c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</row>
    <row r="29" ht="15.0" customHeight="1">
      <c r="A29" s="135"/>
      <c r="B29" s="135"/>
      <c r="C29" s="136"/>
      <c r="D29" s="135"/>
      <c r="E29" s="135"/>
      <c r="F29" s="135"/>
      <c r="G29" s="210">
        <f t="shared" si="1"/>
        <v>0</v>
      </c>
      <c r="H29" s="138"/>
      <c r="I29" s="138"/>
      <c r="J29" s="211" t="s">
        <v>58</v>
      </c>
      <c r="K29" s="140">
        <f>SUMIF($F$4:$F$33,"Other Support Services: Benefits (Cert./Non Cert.)", $G$4:$G$33)</f>
        <v>0</v>
      </c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</row>
    <row r="30" ht="15.0" customHeight="1">
      <c r="A30" s="126"/>
      <c r="B30" s="126"/>
      <c r="C30" s="127"/>
      <c r="D30" s="126"/>
      <c r="E30" s="126"/>
      <c r="F30" s="126"/>
      <c r="G30" s="207">
        <f t="shared" si="1"/>
        <v>0</v>
      </c>
      <c r="H30" s="138"/>
      <c r="I30" s="138"/>
      <c r="J30" s="213" t="s">
        <v>59</v>
      </c>
      <c r="K30" s="132">
        <f>SUMIF($F$4:$F$33,"Other Support Services: Professional Services", $G$4:$G$33)</f>
        <v>0</v>
      </c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</row>
    <row r="31" ht="15.0" customHeight="1">
      <c r="A31" s="135"/>
      <c r="B31" s="135"/>
      <c r="C31" s="136"/>
      <c r="D31" s="135"/>
      <c r="E31" s="135"/>
      <c r="F31" s="135"/>
      <c r="G31" s="210">
        <f t="shared" si="1"/>
        <v>0</v>
      </c>
      <c r="H31" s="138"/>
      <c r="I31" s="138"/>
      <c r="J31" s="211" t="s">
        <v>60</v>
      </c>
      <c r="K31" s="140">
        <f>SUMIF($F$4:$F$33,"Other Support Services: Rentals", $G$4:$G$33)</f>
        <v>0</v>
      </c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</row>
    <row r="32" ht="15.0" customHeight="1">
      <c r="A32" s="126"/>
      <c r="B32" s="126"/>
      <c r="C32" s="127"/>
      <c r="D32" s="126"/>
      <c r="E32" s="126"/>
      <c r="F32" s="126"/>
      <c r="G32" s="207">
        <f t="shared" si="1"/>
        <v>0</v>
      </c>
      <c r="H32" s="138"/>
      <c r="I32" s="138"/>
      <c r="J32" s="213" t="s">
        <v>61</v>
      </c>
      <c r="K32" s="132">
        <f>SUMIF($F$4:$F$33,"Other Support Services: Other Purchased Services", $G$4:$G$33)</f>
        <v>0</v>
      </c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</row>
    <row r="33" ht="15.0" customHeight="1">
      <c r="A33" s="135"/>
      <c r="B33" s="135"/>
      <c r="C33" s="136"/>
      <c r="D33" s="135"/>
      <c r="E33" s="135"/>
      <c r="F33" s="135"/>
      <c r="G33" s="210">
        <f t="shared" si="1"/>
        <v>0</v>
      </c>
      <c r="H33" s="138"/>
      <c r="I33" s="138"/>
      <c r="J33" s="211" t="s">
        <v>62</v>
      </c>
      <c r="K33" s="140">
        <f>SUMIF($F$4:$F$33,"Other Support Services: General Supplies", $G$4:$G$33)</f>
        <v>0</v>
      </c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</row>
    <row r="34" ht="26.25" customHeight="1">
      <c r="A34" s="142" t="s">
        <v>63</v>
      </c>
      <c r="B34" s="143"/>
      <c r="C34" s="144"/>
      <c r="D34" s="144"/>
      <c r="E34" s="144"/>
      <c r="F34" s="145" t="s">
        <v>64</v>
      </c>
      <c r="G34" s="214">
        <f>SUM(G4:G33)</f>
        <v>0</v>
      </c>
      <c r="H34" s="138"/>
      <c r="I34" s="138"/>
      <c r="J34" s="213" t="s">
        <v>65</v>
      </c>
      <c r="K34" s="132">
        <f>SUMIF($F$4:$F$33,"Other Support Services: Property", $G$4:$G$33)</f>
        <v>0</v>
      </c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</row>
    <row r="35" ht="18.0" customHeight="1">
      <c r="A35" s="147" t="s">
        <v>66</v>
      </c>
      <c r="B35" s="215">
        <f>sumif(E4:E33,"Indirect Cost",G4:G33)</f>
        <v>0</v>
      </c>
      <c r="C35" s="138"/>
      <c r="D35" s="138"/>
      <c r="E35" s="149"/>
      <c r="F35" s="150"/>
      <c r="G35" s="216"/>
      <c r="H35" s="138"/>
      <c r="I35" s="138"/>
      <c r="J35" s="211" t="s">
        <v>67</v>
      </c>
      <c r="K35" s="140">
        <f>SUMIF($F$4:$F$33,"Other Support Services: Transfer", $G$4:$G$33)</f>
        <v>0</v>
      </c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</row>
    <row r="36" ht="15.0" customHeight="1">
      <c r="A36" s="149"/>
      <c r="B36" s="149"/>
      <c r="C36" s="149"/>
      <c r="D36" s="149"/>
      <c r="E36" s="138"/>
      <c r="F36" s="149"/>
      <c r="G36" s="149"/>
      <c r="H36" s="138"/>
      <c r="I36" s="138"/>
      <c r="J36" s="213" t="s">
        <v>68</v>
      </c>
      <c r="K36" s="132">
        <f>SUMIF($F$4:$F$33,"Operations and Maintenance: Salary (Cert./Non Cert.)", $G$4:$G$33)</f>
        <v>0</v>
      </c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</row>
    <row r="37" ht="28.5" customHeight="1">
      <c r="A37" s="93" t="s">
        <v>19</v>
      </c>
      <c r="B37" s="94"/>
      <c r="C37" s="94"/>
      <c r="D37" s="94"/>
      <c r="E37" s="94"/>
      <c r="F37" s="94"/>
      <c r="G37" s="95"/>
      <c r="H37" s="138"/>
      <c r="I37" s="138"/>
      <c r="J37" s="217" t="s">
        <v>69</v>
      </c>
      <c r="K37" s="140">
        <f>SUMIF($F$4:$F$33,"Operations and Maintenance: Benefits (Cert./Non Cert.)", $G$4:$G$33)</f>
        <v>0</v>
      </c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</row>
    <row r="38" ht="15.0" customHeight="1">
      <c r="A38" s="153" t="s">
        <v>107</v>
      </c>
      <c r="B38" s="154"/>
      <c r="C38" s="154"/>
      <c r="D38" s="154"/>
      <c r="E38" s="154"/>
      <c r="F38" s="154"/>
      <c r="G38" s="155"/>
      <c r="H38" s="138"/>
      <c r="I38" s="138"/>
      <c r="J38" s="218" t="s">
        <v>71</v>
      </c>
      <c r="K38" s="132">
        <f>SUMIF($F$4:$F$33,"Operations and Maintenance: Professional Services", $G$4:$G$33)</f>
        <v>0</v>
      </c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</row>
    <row r="39" ht="15.0" customHeight="1">
      <c r="A39" s="219"/>
      <c r="B39" s="103"/>
      <c r="C39" s="103"/>
      <c r="D39" s="103"/>
      <c r="E39" s="103"/>
      <c r="F39" s="103"/>
      <c r="G39" s="104"/>
      <c r="H39" s="138"/>
      <c r="I39" s="138"/>
      <c r="J39" s="217" t="s">
        <v>72</v>
      </c>
      <c r="K39" s="140">
        <f>SUMIF($F$4:$F$33,"Operations and Maintenance: Rentals", $G$4:$G$33)</f>
        <v>0</v>
      </c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</row>
    <row r="40" ht="15.0" customHeight="1">
      <c r="A40" s="84"/>
      <c r="G40" s="69"/>
      <c r="H40" s="138"/>
      <c r="I40" s="138"/>
      <c r="J40" s="218" t="s">
        <v>73</v>
      </c>
      <c r="K40" s="132">
        <f>SUMIF($F$4:$F$33,"Operations and Maintenance: Other Purchased Services", $G$4:$G$33)</f>
        <v>0</v>
      </c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</row>
    <row r="41" ht="15.0" customHeight="1">
      <c r="A41" s="84"/>
      <c r="G41" s="69"/>
      <c r="H41" s="138"/>
      <c r="I41" s="138"/>
      <c r="J41" s="217" t="s">
        <v>74</v>
      </c>
      <c r="K41" s="140">
        <f>SUMIF($F$4:$F$33,"Operations and Maintenance: General Supplies", $G$4:$G$33)</f>
        <v>0</v>
      </c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</row>
    <row r="42" ht="15.0" customHeight="1">
      <c r="A42" s="84"/>
      <c r="G42" s="69"/>
      <c r="H42" s="138"/>
      <c r="I42" s="138"/>
      <c r="J42" s="218" t="s">
        <v>75</v>
      </c>
      <c r="K42" s="132">
        <f>SUMIF($F$4:$F$33,"Operations and Maintenance: Property", $G$4:$G$33)</f>
        <v>0</v>
      </c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</row>
    <row r="43" ht="15.0" customHeight="1">
      <c r="A43" s="84"/>
      <c r="G43" s="69"/>
      <c r="H43" s="138"/>
      <c r="I43" s="138"/>
      <c r="J43" s="217" t="s">
        <v>76</v>
      </c>
      <c r="K43" s="140">
        <f>SUMIF($F$4:$F$33,"Operations and Maintenance: Transfer", $G$4:$G$33)</f>
        <v>0</v>
      </c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</row>
    <row r="44" ht="15.0" customHeight="1">
      <c r="A44" s="84"/>
      <c r="G44" s="69"/>
      <c r="H44" s="138"/>
      <c r="I44" s="138"/>
      <c r="J44" s="218" t="s">
        <v>77</v>
      </c>
      <c r="K44" s="132">
        <f>SUMIF($F$4:$F$33,"Transportation: Salary (Cert./Non Cert.)", $G$4:$G$33)</f>
        <v>0</v>
      </c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</row>
    <row r="45" ht="15.0" customHeight="1">
      <c r="A45" s="84"/>
      <c r="G45" s="69"/>
      <c r="H45" s="138"/>
      <c r="I45" s="138"/>
      <c r="J45" s="211" t="s">
        <v>78</v>
      </c>
      <c r="K45" s="140">
        <f>SUMIF($F$4:$F$33,"Transportation: Benefits (Cert./Non Cert.)", $G$4:$G$33)</f>
        <v>0</v>
      </c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</row>
    <row r="46" ht="15.0" customHeight="1">
      <c r="A46" s="73"/>
      <c r="B46" s="74"/>
      <c r="C46" s="74"/>
      <c r="D46" s="74"/>
      <c r="E46" s="74"/>
      <c r="F46" s="74"/>
      <c r="G46" s="76"/>
      <c r="H46" s="138"/>
      <c r="I46" s="138"/>
      <c r="J46" s="218" t="s">
        <v>79</v>
      </c>
      <c r="K46" s="132">
        <f>SUMIF($F$4:$F$33,"Transportation: Professional Services", $G$4:$G$33)</f>
        <v>0</v>
      </c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</row>
    <row r="47" ht="15.0" customHeight="1">
      <c r="A47" s="138"/>
      <c r="B47" s="138"/>
      <c r="C47" s="138"/>
      <c r="D47" s="138"/>
      <c r="E47" s="138"/>
      <c r="F47" s="138"/>
      <c r="G47" s="138"/>
      <c r="H47" s="138"/>
      <c r="I47" s="138"/>
      <c r="J47" s="217" t="s">
        <v>80</v>
      </c>
      <c r="K47" s="140">
        <f>SUMIF($F$4:$F$33,"Transportation: Rentals", $G$4:$G$33)</f>
        <v>0</v>
      </c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</row>
    <row r="48" ht="15.0" customHeight="1">
      <c r="A48" s="138"/>
      <c r="B48" s="138"/>
      <c r="C48" s="138"/>
      <c r="D48" s="138"/>
      <c r="E48" s="138"/>
      <c r="F48" s="138"/>
      <c r="G48" s="138"/>
      <c r="H48" s="138"/>
      <c r="I48" s="138"/>
      <c r="J48" s="218" t="s">
        <v>81</v>
      </c>
      <c r="K48" s="132">
        <f>SUMIF($F$4:$F$33,"OTransportation: Other Purchased Services", $G$4:$G$33)</f>
        <v>0</v>
      </c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</row>
    <row r="49" ht="27.75" customHeight="1">
      <c r="A49" s="158" t="s">
        <v>82</v>
      </c>
      <c r="B49" s="82"/>
      <c r="C49" s="82"/>
      <c r="D49" s="82"/>
      <c r="E49" s="82"/>
      <c r="F49" s="82"/>
      <c r="G49" s="82"/>
      <c r="H49" s="83"/>
      <c r="I49" s="138"/>
      <c r="J49" s="217" t="s">
        <v>83</v>
      </c>
      <c r="K49" s="140">
        <f>SUMIF($F$4:$F$33,"Transportation: General Supplies", $G$4:$G$33)</f>
        <v>0</v>
      </c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</row>
    <row r="50" ht="18.75" customHeight="1">
      <c r="A50" s="159" t="s">
        <v>84</v>
      </c>
      <c r="B50" s="160"/>
      <c r="C50" s="160"/>
      <c r="D50" s="160"/>
      <c r="E50" s="160"/>
      <c r="F50" s="160"/>
      <c r="G50" s="160"/>
      <c r="H50" s="161"/>
      <c r="I50" s="138"/>
      <c r="J50" s="218" t="s">
        <v>85</v>
      </c>
      <c r="K50" s="132">
        <f>SUMIF($F$4:$F$33,"Transportation: Property", $G$4:$G$33)</f>
        <v>0</v>
      </c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</row>
    <row r="51" ht="15.0" customHeight="1">
      <c r="A51" s="162" t="s">
        <v>86</v>
      </c>
      <c r="B51" s="162" t="s">
        <v>87</v>
      </c>
      <c r="C51" s="163" t="s">
        <v>88</v>
      </c>
      <c r="D51" s="163" t="s">
        <v>89</v>
      </c>
      <c r="E51" s="163" t="s">
        <v>90</v>
      </c>
      <c r="F51" s="163" t="s">
        <v>91</v>
      </c>
      <c r="G51" s="162" t="s">
        <v>92</v>
      </c>
      <c r="H51" s="162" t="s">
        <v>93</v>
      </c>
      <c r="I51" s="138"/>
      <c r="J51" s="217" t="s">
        <v>94</v>
      </c>
      <c r="K51" s="140">
        <f>SUMIF($F$4:$F$33,"Transportation: Transfer", $G$4:$G$33)</f>
        <v>0</v>
      </c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</row>
    <row r="52" ht="15.0" customHeight="1">
      <c r="A52" s="164"/>
      <c r="B52" s="165"/>
      <c r="C52" s="166"/>
      <c r="D52" s="167"/>
      <c r="E52" s="168"/>
      <c r="F52" s="166"/>
      <c r="G52" s="165"/>
      <c r="H52" s="169"/>
      <c r="I52" s="138"/>
      <c r="J52" s="218" t="s">
        <v>95</v>
      </c>
      <c r="K52" s="132">
        <f>SUMIF($F$4:$F$33,"Community Services Operations: Salary (Cert./Non Cert.)", $G$4:$G$33)</f>
        <v>0</v>
      </c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</row>
    <row r="53" ht="15.0" customHeight="1">
      <c r="A53" s="170"/>
      <c r="B53" s="171"/>
      <c r="C53" s="172"/>
      <c r="D53" s="173"/>
      <c r="E53" s="174"/>
      <c r="F53" s="172"/>
      <c r="G53" s="171"/>
      <c r="H53" s="175"/>
      <c r="I53" s="138"/>
      <c r="J53" s="217" t="s">
        <v>96</v>
      </c>
      <c r="K53" s="140">
        <f>SUMIF($F$4:$F$33,"Community Services Operations: Benefits (Cert./Non Cert.)", $G$4:$G$33)</f>
        <v>0</v>
      </c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</row>
    <row r="54" ht="15.0" customHeight="1">
      <c r="A54" s="170"/>
      <c r="B54" s="171"/>
      <c r="C54" s="172"/>
      <c r="D54" s="173"/>
      <c r="E54" s="174"/>
      <c r="F54" s="172"/>
      <c r="G54" s="171"/>
      <c r="H54" s="175"/>
      <c r="I54" s="138"/>
      <c r="J54" s="218" t="s">
        <v>97</v>
      </c>
      <c r="K54" s="132">
        <f>SUMIF($F$4:$F$33,"Community Services Operations: Professional Services", $G$4:$G$33)</f>
        <v>0</v>
      </c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</row>
    <row r="55" ht="15.0" customHeight="1">
      <c r="A55" s="170"/>
      <c r="B55" s="171"/>
      <c r="C55" s="172"/>
      <c r="D55" s="173"/>
      <c r="E55" s="174"/>
      <c r="F55" s="172"/>
      <c r="G55" s="171"/>
      <c r="H55" s="175"/>
      <c r="I55" s="138"/>
      <c r="J55" s="217" t="s">
        <v>98</v>
      </c>
      <c r="K55" s="140">
        <f>SUMIF($F$4:$F$33,"Community Services Operations: Rentals", $G$4:$G$33)</f>
        <v>0</v>
      </c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</row>
    <row r="56" ht="15.0" customHeight="1">
      <c r="A56" s="170"/>
      <c r="B56" s="171"/>
      <c r="C56" s="176"/>
      <c r="D56" s="176"/>
      <c r="E56" s="176"/>
      <c r="F56" s="176"/>
      <c r="G56" s="171"/>
      <c r="H56" s="175"/>
      <c r="I56" s="138"/>
      <c r="J56" s="218" t="s">
        <v>99</v>
      </c>
      <c r="K56" s="132">
        <f>SUMIF($F$4:$F$33,"Community Services Operations: Other Purchased Services", $G$4:$G$33)</f>
        <v>0</v>
      </c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</row>
    <row r="57" ht="15.0" customHeight="1">
      <c r="A57" s="170"/>
      <c r="B57" s="171"/>
      <c r="C57" s="176"/>
      <c r="D57" s="176"/>
      <c r="E57" s="176"/>
      <c r="F57" s="176"/>
      <c r="G57" s="171"/>
      <c r="H57" s="175"/>
      <c r="I57" s="138"/>
      <c r="J57" s="217" t="s">
        <v>100</v>
      </c>
      <c r="K57" s="140">
        <f>SUMIF($F$4:$F$33,"Community Services Operations: General Supplies", $G$4:$G$33)</f>
        <v>0</v>
      </c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</row>
    <row r="58" ht="15.0" customHeight="1">
      <c r="A58" s="170"/>
      <c r="B58" s="171"/>
      <c r="C58" s="176"/>
      <c r="D58" s="176"/>
      <c r="E58" s="176"/>
      <c r="F58" s="176"/>
      <c r="G58" s="171"/>
      <c r="H58" s="175"/>
      <c r="I58" s="138"/>
      <c r="J58" s="218" t="s">
        <v>101</v>
      </c>
      <c r="K58" s="132">
        <f>SUMIF($F$4:$F$33,"Community Services Operations: Property", $G$4:$G$33)</f>
        <v>0</v>
      </c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</row>
    <row r="59" ht="17.25" customHeight="1">
      <c r="A59" s="177"/>
      <c r="B59" s="178"/>
      <c r="C59" s="179"/>
      <c r="D59" s="179"/>
      <c r="E59" s="179"/>
      <c r="F59" s="179"/>
      <c r="G59" s="178"/>
      <c r="H59" s="180"/>
      <c r="I59" s="130"/>
      <c r="J59" s="217" t="s">
        <v>102</v>
      </c>
      <c r="K59" s="140">
        <f>SUMIF($F$4:$F$33,"Community Services Operations: Tranfers", $G$4:$G$33)</f>
        <v>0</v>
      </c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</row>
    <row r="60" ht="15.75" customHeight="1">
      <c r="A60" s="138"/>
      <c r="B60" s="138"/>
      <c r="C60" s="138"/>
      <c r="D60" s="138"/>
      <c r="E60" s="138"/>
      <c r="F60" s="138"/>
      <c r="G60" s="220"/>
      <c r="H60" s="138"/>
      <c r="I60" s="138"/>
      <c r="J60" s="183" t="s">
        <v>108</v>
      </c>
      <c r="K60" s="184">
        <f>SUM(K4:K58)</f>
        <v>0</v>
      </c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</row>
    <row r="61" ht="15.75" customHeight="1">
      <c r="A61" s="138"/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</row>
    <row r="62" ht="15.75" customHeight="1">
      <c r="A62" s="138"/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</row>
    <row r="63" ht="15.75" customHeight="1">
      <c r="A63" s="138"/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</row>
    <row r="64" ht="15.75" customHeight="1">
      <c r="A64" s="138"/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</row>
    <row r="65" ht="15.75" customHeight="1">
      <c r="A65" s="138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</row>
    <row r="66" ht="15.75" customHeight="1">
      <c r="A66" s="138"/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</row>
    <row r="67" ht="15.75" customHeight="1">
      <c r="A67" s="138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</row>
    <row r="68" ht="15.75" customHeight="1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</row>
    <row r="69" ht="15.75" customHeight="1">
      <c r="A69" s="138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</row>
    <row r="70" ht="15.75" customHeight="1">
      <c r="A70" s="138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</row>
    <row r="71" ht="15.75" customHeight="1">
      <c r="A71" s="138"/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</row>
    <row r="72" ht="15.75" customHeight="1">
      <c r="A72" s="138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</row>
    <row r="73" ht="15.75" customHeight="1">
      <c r="A73" s="138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</row>
    <row r="74" ht="15.75" customHeight="1">
      <c r="A74" s="138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</row>
    <row r="75" ht="15.75" customHeight="1">
      <c r="A75" s="138"/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</row>
    <row r="76" ht="15.75" customHeight="1">
      <c r="A76" s="138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</row>
    <row r="77" ht="15.75" customHeight="1">
      <c r="A77" s="138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</row>
    <row r="78" ht="15.75" customHeight="1">
      <c r="A78" s="138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</row>
    <row r="79" ht="15.75" customHeight="1">
      <c r="A79" s="138"/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</row>
    <row r="80" ht="15.75" customHeight="1">
      <c r="A80" s="138"/>
      <c r="B80" s="138"/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</row>
    <row r="81" ht="15.75" customHeight="1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</row>
    <row r="82" ht="15.75" customHeight="1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</row>
    <row r="83" ht="15.75" customHeight="1">
      <c r="A83" s="138"/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</row>
    <row r="84" ht="15.75" customHeight="1">
      <c r="A84" s="138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</row>
    <row r="85" ht="15.75" customHeight="1">
      <c r="A85" s="138"/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</row>
    <row r="86" ht="15.75" customHeight="1">
      <c r="A86" s="138"/>
      <c r="B86" s="138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</row>
    <row r="87" ht="15.75" customHeight="1">
      <c r="A87" s="138"/>
      <c r="B87" s="138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</row>
    <row r="88" ht="15.75" customHeight="1">
      <c r="A88" s="138"/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</row>
    <row r="89" ht="15.75" customHeight="1">
      <c r="A89" s="138"/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</row>
    <row r="90" ht="15.75" customHeight="1">
      <c r="A90" s="138"/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</row>
    <row r="91" ht="15.75" customHeight="1">
      <c r="A91" s="138"/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</row>
    <row r="92" ht="15.75" customHeight="1">
      <c r="A92" s="138"/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</row>
    <row r="93" ht="15.75" customHeight="1">
      <c r="A93" s="138"/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</row>
    <row r="94" ht="15.75" customHeight="1">
      <c r="A94" s="138"/>
      <c r="B94" s="138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</row>
    <row r="95" ht="15.75" customHeight="1">
      <c r="A95" s="138"/>
      <c r="B95" s="138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</row>
    <row r="96" ht="15.75" customHeight="1">
      <c r="A96" s="138"/>
      <c r="B96" s="138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</row>
    <row r="97" ht="15.75" customHeight="1">
      <c r="A97" s="138"/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</row>
    <row r="98" ht="15.75" customHeight="1">
      <c r="A98" s="138"/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</row>
    <row r="99" ht="15.75" customHeight="1">
      <c r="A99" s="138"/>
      <c r="B99" s="138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</row>
    <row r="100" ht="15.75" customHeight="1">
      <c r="A100" s="138"/>
      <c r="B100" s="138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</row>
    <row r="101" ht="15.75" customHeight="1">
      <c r="A101" s="138"/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</row>
    <row r="102" ht="15.75" customHeight="1">
      <c r="A102" s="138"/>
      <c r="B102" s="138"/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</row>
    <row r="103" ht="15.75" customHeight="1">
      <c r="A103" s="138"/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</row>
    <row r="104" ht="15.75" customHeight="1">
      <c r="A104" s="138"/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</row>
    <row r="105" ht="15.75" customHeight="1">
      <c r="A105" s="138"/>
      <c r="B105" s="138"/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</row>
    <row r="106" ht="15.75" customHeight="1">
      <c r="A106" s="138"/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</row>
    <row r="107" ht="15.75" customHeight="1">
      <c r="A107" s="138"/>
      <c r="B107" s="138"/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</row>
    <row r="108" ht="15.75" customHeight="1">
      <c r="A108" s="138"/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</row>
    <row r="109" ht="15.75" customHeight="1">
      <c r="A109" s="138"/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</row>
    <row r="110" ht="15.75" customHeight="1">
      <c r="A110" s="138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</row>
    <row r="111" ht="15.75" customHeight="1">
      <c r="A111" s="138"/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</row>
    <row r="112" ht="15.75" customHeight="1">
      <c r="A112" s="138"/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</row>
    <row r="113" ht="15.75" customHeight="1">
      <c r="A113" s="138"/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</row>
    <row r="114" ht="15.75" customHeight="1">
      <c r="A114" s="138"/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</row>
    <row r="115" ht="15.75" customHeight="1">
      <c r="A115" s="138"/>
      <c r="B115" s="138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</row>
    <row r="116" ht="15.75" customHeight="1">
      <c r="A116" s="138"/>
      <c r="B116" s="138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</row>
    <row r="117" ht="15.75" customHeight="1">
      <c r="A117" s="138"/>
      <c r="B117" s="138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</row>
    <row r="118" ht="15.75" customHeight="1">
      <c r="A118" s="138"/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</row>
    <row r="119" ht="15.75" customHeight="1">
      <c r="A119" s="138"/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</row>
    <row r="120" ht="15.75" customHeight="1">
      <c r="A120" s="138"/>
      <c r="B120" s="138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</row>
    <row r="121" ht="15.75" customHeight="1">
      <c r="A121" s="138"/>
      <c r="B121" s="138"/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</row>
    <row r="122" ht="15.75" customHeight="1">
      <c r="A122" s="138"/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</row>
    <row r="123" ht="15.75" customHeight="1">
      <c r="A123" s="138"/>
      <c r="B123" s="138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</row>
    <row r="124" ht="15.75" customHeight="1">
      <c r="A124" s="138"/>
      <c r="B124" s="138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</row>
    <row r="125" ht="15.75" customHeight="1">
      <c r="A125" s="138"/>
      <c r="B125" s="138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</row>
    <row r="126" ht="15.75" customHeight="1">
      <c r="A126" s="138"/>
      <c r="B126" s="13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</row>
    <row r="127" ht="15.75" customHeight="1">
      <c r="A127" s="138"/>
      <c r="B127" s="138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</row>
    <row r="128" ht="15.75" customHeight="1">
      <c r="A128" s="138"/>
      <c r="B128" s="138"/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</row>
    <row r="129" ht="15.75" customHeight="1">
      <c r="A129" s="138"/>
      <c r="B129" s="138"/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</row>
    <row r="130" ht="15.75" customHeight="1">
      <c r="A130" s="138"/>
      <c r="B130" s="138"/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</row>
    <row r="131" ht="15.75" customHeight="1">
      <c r="A131" s="138"/>
      <c r="B131" s="138"/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</row>
    <row r="132" ht="15.75" customHeight="1">
      <c r="A132" s="138"/>
      <c r="B132" s="138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</row>
    <row r="133" ht="15.75" customHeight="1">
      <c r="A133" s="138"/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</row>
    <row r="134" ht="15.75" customHeight="1">
      <c r="A134" s="138"/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</row>
    <row r="135" ht="15.75" customHeight="1">
      <c r="A135" s="138"/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</row>
    <row r="136" ht="15.75" customHeight="1">
      <c r="A136" s="138"/>
      <c r="B136" s="138"/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</row>
    <row r="137" ht="15.75" customHeight="1">
      <c r="A137" s="138"/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</row>
    <row r="138" ht="15.75" customHeight="1">
      <c r="A138" s="138"/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</row>
    <row r="139" ht="15.75" customHeight="1">
      <c r="A139" s="138"/>
      <c r="B139" s="138"/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</row>
    <row r="140" ht="15.75" customHeight="1">
      <c r="A140" s="138"/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</row>
    <row r="141" ht="15.75" customHeight="1">
      <c r="A141" s="138"/>
      <c r="B141" s="138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</row>
    <row r="142" ht="15.75" customHeight="1">
      <c r="A142" s="138"/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</row>
    <row r="143" ht="15.75" customHeight="1">
      <c r="A143" s="138"/>
      <c r="B143" s="138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</row>
    <row r="144" ht="15.75" customHeight="1">
      <c r="A144" s="138"/>
      <c r="B144" s="138"/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</row>
    <row r="145" ht="15.75" customHeight="1">
      <c r="A145" s="138"/>
      <c r="B145" s="138"/>
      <c r="C145" s="138"/>
      <c r="D145" s="138"/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</row>
    <row r="146" ht="15.75" customHeight="1">
      <c r="A146" s="138"/>
      <c r="B146" s="138"/>
      <c r="C146" s="138"/>
      <c r="D146" s="138"/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</row>
    <row r="147" ht="15.75" customHeight="1">
      <c r="A147" s="138"/>
      <c r="B147" s="138"/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</row>
    <row r="148" ht="15.75" customHeight="1">
      <c r="A148" s="138"/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</row>
    <row r="149" ht="15.75" customHeight="1">
      <c r="A149" s="138"/>
      <c r="B149" s="138"/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</row>
    <row r="150" ht="15.75" customHeight="1">
      <c r="A150" s="138"/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</row>
    <row r="151" ht="15.75" customHeight="1">
      <c r="A151" s="138"/>
      <c r="B151" s="138"/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</row>
    <row r="152" ht="15.75" customHeight="1">
      <c r="A152" s="138"/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</row>
    <row r="153" ht="15.75" customHeight="1">
      <c r="A153" s="138"/>
      <c r="B153" s="138"/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</row>
    <row r="154" ht="15.75" customHeight="1">
      <c r="A154" s="138"/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</row>
    <row r="155" ht="15.75" customHeight="1">
      <c r="A155" s="138"/>
      <c r="B155" s="138"/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</row>
    <row r="156" ht="15.75" customHeight="1">
      <c r="A156" s="138"/>
      <c r="B156" s="138"/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</row>
    <row r="157" ht="15.75" customHeight="1">
      <c r="A157" s="138"/>
      <c r="B157" s="138"/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</row>
    <row r="158" ht="15.75" customHeight="1">
      <c r="A158" s="138"/>
      <c r="B158" s="138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</row>
    <row r="159" ht="15.75" customHeight="1">
      <c r="A159" s="138"/>
      <c r="B159" s="138"/>
      <c r="C159" s="138"/>
      <c r="D159" s="138"/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</row>
    <row r="160" ht="15.75" customHeight="1">
      <c r="A160" s="138"/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</row>
    <row r="161" ht="15.75" customHeight="1">
      <c r="A161" s="138"/>
      <c r="B161" s="138"/>
      <c r="C161" s="138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</row>
    <row r="162" ht="15.75" customHeight="1">
      <c r="A162" s="138"/>
      <c r="B162" s="138"/>
      <c r="C162" s="138"/>
      <c r="D162" s="138"/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</row>
    <row r="163" ht="15.75" customHeight="1">
      <c r="A163" s="138"/>
      <c r="B163" s="138"/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</row>
    <row r="164" ht="15.75" customHeight="1">
      <c r="A164" s="138"/>
      <c r="B164" s="138"/>
      <c r="C164" s="138"/>
      <c r="D164" s="138"/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</row>
    <row r="165" ht="15.75" customHeight="1">
      <c r="A165" s="138"/>
      <c r="B165" s="138"/>
      <c r="C165" s="138"/>
      <c r="D165" s="138"/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</row>
    <row r="166" ht="15.75" customHeight="1">
      <c r="A166" s="138"/>
      <c r="B166" s="138"/>
      <c r="C166" s="138"/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</row>
    <row r="167" ht="15.75" customHeight="1">
      <c r="A167" s="138"/>
      <c r="B167" s="138"/>
      <c r="C167" s="138"/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</row>
    <row r="168" ht="15.75" customHeight="1">
      <c r="A168" s="138"/>
      <c r="B168" s="138"/>
      <c r="C168" s="138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</row>
    <row r="169" ht="15.75" customHeight="1">
      <c r="A169" s="138"/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</row>
    <row r="170" ht="15.75" customHeight="1">
      <c r="A170" s="138"/>
      <c r="B170" s="138"/>
      <c r="C170" s="138"/>
      <c r="D170" s="138"/>
      <c r="E170" s="138"/>
      <c r="F170" s="138"/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</row>
    <row r="171" ht="15.75" customHeight="1">
      <c r="A171" s="138"/>
      <c r="B171" s="138"/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</row>
    <row r="172" ht="15.75" customHeight="1">
      <c r="A172" s="138"/>
      <c r="B172" s="138"/>
      <c r="C172" s="138"/>
      <c r="D172" s="138"/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</row>
    <row r="173" ht="15.75" customHeight="1">
      <c r="A173" s="138"/>
      <c r="B173" s="138"/>
      <c r="C173" s="138"/>
      <c r="D173" s="138"/>
      <c r="E173" s="138"/>
      <c r="F173" s="138"/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</row>
    <row r="174" ht="15.75" customHeight="1">
      <c r="A174" s="138"/>
      <c r="B174" s="138"/>
      <c r="C174" s="138"/>
      <c r="D174" s="138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</row>
    <row r="175" ht="15.75" customHeight="1">
      <c r="A175" s="138"/>
      <c r="B175" s="138"/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</row>
    <row r="176" ht="15.75" customHeight="1">
      <c r="A176" s="138"/>
      <c r="B176" s="138"/>
      <c r="C176" s="138"/>
      <c r="D176" s="138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</row>
    <row r="177" ht="15.75" customHeight="1">
      <c r="A177" s="138"/>
      <c r="B177" s="138"/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</row>
    <row r="178" ht="15.75" customHeight="1">
      <c r="A178" s="138"/>
      <c r="B178" s="138"/>
      <c r="C178" s="138"/>
      <c r="D178" s="138"/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</row>
    <row r="179" ht="15.75" customHeight="1">
      <c r="A179" s="138"/>
      <c r="B179" s="138"/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</row>
    <row r="180" ht="15.75" customHeight="1">
      <c r="A180" s="138"/>
      <c r="B180" s="138"/>
      <c r="C180" s="138"/>
      <c r="D180" s="138"/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</row>
    <row r="181" ht="15.75" customHeight="1">
      <c r="A181" s="138"/>
      <c r="B181" s="138"/>
      <c r="C181" s="138"/>
      <c r="D181" s="138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</row>
    <row r="182" ht="15.75" customHeight="1">
      <c r="A182" s="138"/>
      <c r="B182" s="138"/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</row>
    <row r="183" ht="15.75" customHeight="1">
      <c r="A183" s="138"/>
      <c r="B183" s="138"/>
      <c r="C183" s="138"/>
      <c r="D183" s="138"/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</row>
    <row r="184" ht="15.75" customHeight="1">
      <c r="A184" s="138"/>
      <c r="B184" s="138"/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</row>
    <row r="185" ht="15.75" customHeight="1">
      <c r="A185" s="138"/>
      <c r="B185" s="138"/>
      <c r="C185" s="138"/>
      <c r="D185" s="138"/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</row>
    <row r="186" ht="15.75" customHeight="1">
      <c r="A186" s="138"/>
      <c r="B186" s="138"/>
      <c r="C186" s="138"/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</row>
    <row r="187" ht="15.75" customHeight="1">
      <c r="A187" s="138"/>
      <c r="B187" s="138"/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</row>
    <row r="188" ht="15.75" customHeight="1">
      <c r="A188" s="138"/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</row>
    <row r="189" ht="15.75" customHeight="1">
      <c r="A189" s="138"/>
      <c r="B189" s="138"/>
      <c r="C189" s="138"/>
      <c r="D189" s="138"/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</row>
    <row r="190" ht="15.75" customHeight="1">
      <c r="A190" s="138"/>
      <c r="B190" s="138"/>
      <c r="C190" s="138"/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</row>
    <row r="191" ht="15.75" customHeight="1">
      <c r="A191" s="138"/>
      <c r="B191" s="138"/>
      <c r="C191" s="138"/>
      <c r="D191" s="138"/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</row>
    <row r="192" ht="15.75" customHeight="1">
      <c r="A192" s="138"/>
      <c r="B192" s="138"/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</row>
    <row r="193" ht="15.75" customHeight="1">
      <c r="A193" s="138"/>
      <c r="B193" s="138"/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</row>
    <row r="194" ht="15.75" customHeight="1">
      <c r="A194" s="138"/>
      <c r="B194" s="138"/>
      <c r="C194" s="138"/>
      <c r="D194" s="138"/>
      <c r="E194" s="138"/>
      <c r="F194" s="138"/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</row>
    <row r="195" ht="15.75" customHeight="1">
      <c r="A195" s="138"/>
      <c r="B195" s="138"/>
      <c r="C195" s="138"/>
      <c r="D195" s="138"/>
      <c r="E195" s="138"/>
      <c r="F195" s="138"/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</row>
    <row r="196" ht="15.75" customHeight="1">
      <c r="A196" s="138"/>
      <c r="B196" s="138"/>
      <c r="C196" s="138"/>
      <c r="D196" s="138"/>
      <c r="E196" s="138"/>
      <c r="F196" s="138"/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</row>
    <row r="197" ht="15.75" customHeight="1">
      <c r="A197" s="138"/>
      <c r="B197" s="138"/>
      <c r="C197" s="138"/>
      <c r="D197" s="138"/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</row>
    <row r="198" ht="15.75" customHeight="1">
      <c r="A198" s="138"/>
      <c r="B198" s="138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</row>
    <row r="199" ht="15.75" customHeight="1">
      <c r="A199" s="138"/>
      <c r="B199" s="138"/>
      <c r="C199" s="138"/>
      <c r="D199" s="138"/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</row>
    <row r="200" ht="15.75" customHeight="1">
      <c r="A200" s="138"/>
      <c r="B200" s="138"/>
      <c r="C200" s="138"/>
      <c r="D200" s="138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</row>
    <row r="201" ht="15.75" customHeight="1">
      <c r="A201" s="138"/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</row>
    <row r="202" ht="15.75" customHeight="1">
      <c r="A202" s="138"/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</row>
    <row r="203" ht="15.75" customHeight="1">
      <c r="A203" s="138"/>
      <c r="B203" s="138"/>
      <c r="C203" s="138"/>
      <c r="D203" s="138"/>
      <c r="E203" s="138"/>
      <c r="F203" s="138"/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</row>
    <row r="204" ht="15.75" customHeight="1">
      <c r="A204" s="138"/>
      <c r="B204" s="138"/>
      <c r="C204" s="138"/>
      <c r="D204" s="138"/>
      <c r="E204" s="138"/>
      <c r="F204" s="138"/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</row>
    <row r="205" ht="15.75" customHeight="1">
      <c r="A205" s="138"/>
      <c r="B205" s="138"/>
      <c r="C205" s="138"/>
      <c r="D205" s="138"/>
      <c r="E205" s="138"/>
      <c r="F205" s="138"/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</row>
    <row r="206" ht="15.75" customHeight="1">
      <c r="A206" s="138"/>
      <c r="B206" s="138"/>
      <c r="C206" s="138"/>
      <c r="D206" s="138"/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</row>
    <row r="207" ht="15.75" customHeight="1">
      <c r="A207" s="138"/>
      <c r="B207" s="138"/>
      <c r="C207" s="138"/>
      <c r="D207" s="138"/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</row>
    <row r="208" ht="15.75" customHeight="1">
      <c r="A208" s="138"/>
      <c r="B208" s="138"/>
      <c r="C208" s="138"/>
      <c r="D208" s="138"/>
      <c r="E208" s="138"/>
      <c r="F208" s="138"/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  <c r="AE208" s="138"/>
    </row>
    <row r="209" ht="15.75" customHeight="1">
      <c r="A209" s="138"/>
      <c r="B209" s="138"/>
      <c r="C209" s="138"/>
      <c r="D209" s="138"/>
      <c r="E209" s="138"/>
      <c r="F209" s="138"/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 s="138"/>
      <c r="AA209" s="138"/>
      <c r="AB209" s="138"/>
      <c r="AC209" s="138"/>
      <c r="AD209" s="138"/>
      <c r="AE209" s="138"/>
    </row>
    <row r="210" ht="15.75" customHeight="1">
      <c r="A210" s="138"/>
      <c r="B210" s="138"/>
      <c r="C210" s="138"/>
      <c r="D210" s="138"/>
      <c r="E210" s="138"/>
      <c r="F210" s="138"/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 s="138"/>
      <c r="AA210" s="138"/>
      <c r="AB210" s="138"/>
      <c r="AC210" s="138"/>
      <c r="AD210" s="138"/>
      <c r="AE210" s="138"/>
    </row>
    <row r="211" ht="15.75" customHeight="1">
      <c r="A211" s="138"/>
      <c r="B211" s="138"/>
      <c r="C211" s="138"/>
      <c r="D211" s="138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  <c r="AA211" s="138"/>
      <c r="AB211" s="138"/>
      <c r="AC211" s="138"/>
      <c r="AD211" s="138"/>
      <c r="AE211" s="138"/>
    </row>
    <row r="212" ht="15.75" customHeight="1">
      <c r="A212" s="138"/>
      <c r="B212" s="138"/>
      <c r="C212" s="138"/>
      <c r="D212" s="138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 s="138"/>
      <c r="AA212" s="138"/>
      <c r="AB212" s="138"/>
      <c r="AC212" s="138"/>
      <c r="AD212" s="138"/>
      <c r="AE212" s="138"/>
    </row>
    <row r="213" ht="15.75" customHeight="1">
      <c r="A213" s="138"/>
      <c r="B213" s="138"/>
      <c r="C213" s="138"/>
      <c r="D213" s="138"/>
      <c r="E213" s="138"/>
      <c r="F213" s="138"/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138"/>
      <c r="U213" s="138"/>
      <c r="V213" s="138"/>
      <c r="W213" s="138"/>
      <c r="X213" s="138"/>
      <c r="Y213" s="138"/>
      <c r="Z213" s="138"/>
      <c r="AA213" s="138"/>
      <c r="AB213" s="138"/>
      <c r="AC213" s="138"/>
      <c r="AD213" s="138"/>
      <c r="AE213" s="138"/>
    </row>
    <row r="214" ht="15.75" customHeight="1">
      <c r="A214" s="138"/>
      <c r="B214" s="138"/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  <c r="Z214" s="138"/>
      <c r="AA214" s="138"/>
      <c r="AB214" s="138"/>
      <c r="AC214" s="138"/>
      <c r="AD214" s="138"/>
      <c r="AE214" s="138"/>
    </row>
    <row r="215" ht="15.75" customHeight="1">
      <c r="A215" s="138"/>
      <c r="B215" s="138"/>
      <c r="C215" s="138"/>
      <c r="D215" s="138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  <c r="Z215" s="138"/>
      <c r="AA215" s="138"/>
      <c r="AB215" s="138"/>
      <c r="AC215" s="138"/>
      <c r="AD215" s="138"/>
      <c r="AE215" s="138"/>
    </row>
    <row r="216" ht="15.75" customHeight="1">
      <c r="A216" s="138"/>
      <c r="B216" s="138"/>
      <c r="C216" s="138"/>
      <c r="D216" s="138"/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  <c r="Z216" s="138"/>
      <c r="AA216" s="138"/>
      <c r="AB216" s="138"/>
      <c r="AC216" s="138"/>
      <c r="AD216" s="138"/>
      <c r="AE216" s="138"/>
    </row>
    <row r="217" ht="15.75" customHeight="1">
      <c r="A217" s="138"/>
      <c r="B217" s="138"/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38"/>
      <c r="AA217" s="138"/>
      <c r="AB217" s="138"/>
      <c r="AC217" s="138"/>
      <c r="AD217" s="138"/>
      <c r="AE217" s="138"/>
    </row>
    <row r="218" ht="15.75" customHeight="1">
      <c r="A218" s="138"/>
      <c r="B218" s="138"/>
      <c r="C218" s="138"/>
      <c r="D218" s="138"/>
      <c r="E218" s="138"/>
      <c r="F218" s="138"/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/>
      <c r="U218" s="138"/>
      <c r="V218" s="138"/>
      <c r="W218" s="138"/>
      <c r="X218" s="138"/>
      <c r="Y218" s="138"/>
      <c r="Z218" s="138"/>
      <c r="AA218" s="138"/>
      <c r="AB218" s="138"/>
      <c r="AC218" s="138"/>
      <c r="AD218" s="138"/>
      <c r="AE218" s="138"/>
    </row>
    <row r="219" ht="15.75" customHeight="1">
      <c r="A219" s="138"/>
      <c r="B219" s="138"/>
      <c r="C219" s="138"/>
      <c r="D219" s="138"/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 s="138"/>
      <c r="AA219" s="138"/>
      <c r="AB219" s="138"/>
      <c r="AC219" s="138"/>
      <c r="AD219" s="138"/>
      <c r="AE219" s="138"/>
    </row>
    <row r="220" ht="15.75" customHeight="1">
      <c r="A220" s="138"/>
      <c r="B220" s="138"/>
      <c r="C220" s="138"/>
      <c r="D220" s="138"/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  <c r="AE220" s="138"/>
    </row>
    <row r="221" ht="15.75" customHeight="1">
      <c r="A221" s="138"/>
      <c r="B221" s="138"/>
      <c r="C221" s="138"/>
      <c r="D221" s="138"/>
      <c r="E221" s="138"/>
      <c r="F221" s="138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  <c r="AA221" s="138"/>
      <c r="AB221" s="138"/>
      <c r="AC221" s="138"/>
      <c r="AD221" s="138"/>
      <c r="AE221" s="138"/>
    </row>
    <row r="222" ht="15.75" customHeight="1">
      <c r="A222" s="138"/>
      <c r="B222" s="138"/>
      <c r="C222" s="138"/>
      <c r="D222" s="138"/>
      <c r="E222" s="138"/>
      <c r="F222" s="138"/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8"/>
      <c r="Z222" s="138"/>
      <c r="AA222" s="138"/>
      <c r="AB222" s="138"/>
      <c r="AC222" s="138"/>
      <c r="AD222" s="138"/>
      <c r="AE222" s="138"/>
    </row>
    <row r="223" ht="15.75" customHeight="1">
      <c r="A223" s="138"/>
      <c r="B223" s="138"/>
      <c r="C223" s="138"/>
      <c r="D223" s="138"/>
      <c r="E223" s="138"/>
      <c r="F223" s="138"/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  <c r="Z223" s="138"/>
      <c r="AA223" s="138"/>
      <c r="AB223" s="138"/>
      <c r="AC223" s="138"/>
      <c r="AD223" s="138"/>
      <c r="AE223" s="138"/>
    </row>
    <row r="224" ht="15.75" customHeight="1">
      <c r="A224" s="138"/>
      <c r="B224" s="138"/>
      <c r="C224" s="138"/>
      <c r="D224" s="138"/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  <c r="AA224" s="138"/>
      <c r="AB224" s="138"/>
      <c r="AC224" s="138"/>
      <c r="AD224" s="138"/>
      <c r="AE224" s="138"/>
    </row>
    <row r="225" ht="15.75" customHeight="1">
      <c r="A225" s="138"/>
      <c r="B225" s="138"/>
      <c r="C225" s="138"/>
      <c r="D225" s="138"/>
      <c r="E225" s="138"/>
      <c r="F225" s="138"/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  <c r="Z225" s="138"/>
      <c r="AA225" s="138"/>
      <c r="AB225" s="138"/>
      <c r="AC225" s="138"/>
      <c r="AD225" s="138"/>
      <c r="AE225" s="138"/>
    </row>
    <row r="226" ht="15.75" customHeight="1">
      <c r="A226" s="138"/>
      <c r="B226" s="138"/>
      <c r="C226" s="138"/>
      <c r="D226" s="138"/>
      <c r="E226" s="138"/>
      <c r="F226" s="138"/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 s="138"/>
      <c r="AA226" s="138"/>
      <c r="AB226" s="138"/>
      <c r="AC226" s="138"/>
      <c r="AD226" s="138"/>
      <c r="AE226" s="138"/>
    </row>
    <row r="227" ht="15.75" customHeight="1">
      <c r="A227" s="138"/>
      <c r="B227" s="138"/>
      <c r="C227" s="138"/>
      <c r="D227" s="138"/>
      <c r="E227" s="138"/>
      <c r="F227" s="138"/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  <c r="Z227" s="138"/>
      <c r="AA227" s="138"/>
      <c r="AB227" s="138"/>
      <c r="AC227" s="138"/>
      <c r="AD227" s="138"/>
      <c r="AE227" s="138"/>
    </row>
    <row r="228" ht="15.75" customHeight="1">
      <c r="A228" s="138"/>
      <c r="B228" s="138"/>
      <c r="C228" s="138"/>
      <c r="D228" s="138"/>
      <c r="E228" s="138"/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  <c r="AA228" s="138"/>
      <c r="AB228" s="138"/>
      <c r="AC228" s="138"/>
      <c r="AD228" s="138"/>
      <c r="AE228" s="138"/>
    </row>
    <row r="229" ht="15.75" customHeight="1">
      <c r="A229" s="138"/>
      <c r="B229" s="138"/>
      <c r="C229" s="138"/>
      <c r="D229" s="138"/>
      <c r="E229" s="138"/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 s="138"/>
      <c r="AA229" s="138"/>
      <c r="AB229" s="138"/>
      <c r="AC229" s="138"/>
      <c r="AD229" s="138"/>
      <c r="AE229" s="138"/>
    </row>
    <row r="230" ht="15.75" customHeight="1">
      <c r="A230" s="138"/>
      <c r="B230" s="138"/>
      <c r="C230" s="138"/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  <c r="AA230" s="138"/>
      <c r="AB230" s="138"/>
      <c r="AC230" s="138"/>
      <c r="AD230" s="138"/>
      <c r="AE230" s="138"/>
    </row>
    <row r="231" ht="15.75" customHeight="1">
      <c r="A231" s="138"/>
      <c r="B231" s="138"/>
      <c r="C231" s="138"/>
      <c r="D231" s="138"/>
      <c r="E231" s="138"/>
      <c r="F231" s="138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  <c r="AA231" s="138"/>
      <c r="AB231" s="138"/>
      <c r="AC231" s="138"/>
      <c r="AD231" s="138"/>
      <c r="AE231" s="138"/>
    </row>
    <row r="232" ht="15.75" customHeight="1">
      <c r="A232" s="138"/>
      <c r="B232" s="138"/>
      <c r="C232" s="138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  <c r="AE232" s="138"/>
    </row>
    <row r="233" ht="15.75" customHeight="1">
      <c r="A233" s="138"/>
      <c r="B233" s="138"/>
      <c r="C233" s="138"/>
      <c r="D233" s="138"/>
      <c r="E233" s="138"/>
      <c r="F233" s="138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  <c r="AE233" s="138"/>
    </row>
    <row r="234" ht="15.75" customHeight="1">
      <c r="A234" s="138"/>
      <c r="B234" s="138"/>
      <c r="C234" s="138"/>
      <c r="D234" s="138"/>
      <c r="E234" s="138"/>
      <c r="F234" s="138"/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  <c r="AE234" s="138"/>
    </row>
    <row r="235" ht="15.75" customHeight="1">
      <c r="A235" s="138"/>
      <c r="B235" s="138"/>
      <c r="C235" s="138"/>
      <c r="D235" s="138"/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  <c r="AE235" s="138"/>
    </row>
    <row r="236" ht="15.75" customHeight="1">
      <c r="A236" s="138"/>
      <c r="B236" s="138"/>
      <c r="C236" s="138"/>
      <c r="D236" s="138"/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  <c r="AA236" s="138"/>
      <c r="AB236" s="138"/>
      <c r="AC236" s="138"/>
      <c r="AD236" s="138"/>
      <c r="AE236" s="138"/>
    </row>
    <row r="237" ht="15.75" customHeight="1">
      <c r="A237" s="138"/>
      <c r="B237" s="138"/>
      <c r="C237" s="138"/>
      <c r="D237" s="138"/>
      <c r="E237" s="138"/>
      <c r="F237" s="138"/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  <c r="AA237" s="138"/>
      <c r="AB237" s="138"/>
      <c r="AC237" s="138"/>
      <c r="AD237" s="138"/>
      <c r="AE237" s="138"/>
    </row>
    <row r="238" ht="15.75" customHeight="1">
      <c r="A238" s="138"/>
      <c r="B238" s="138"/>
      <c r="C238" s="138"/>
      <c r="D238" s="138"/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  <c r="AE238" s="138"/>
    </row>
    <row r="239" ht="15.75" customHeight="1">
      <c r="A239" s="138"/>
      <c r="B239" s="138"/>
      <c r="C239" s="138"/>
      <c r="D239" s="138"/>
      <c r="E239" s="138"/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  <c r="AA239" s="138"/>
      <c r="AB239" s="138"/>
      <c r="AC239" s="138"/>
      <c r="AD239" s="138"/>
      <c r="AE239" s="138"/>
    </row>
    <row r="240" ht="15.75" customHeight="1">
      <c r="A240" s="138"/>
      <c r="B240" s="138"/>
      <c r="C240" s="138"/>
      <c r="D240" s="138"/>
      <c r="E240" s="138"/>
      <c r="F240" s="138"/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  <c r="AA240" s="138"/>
      <c r="AB240" s="138"/>
      <c r="AC240" s="138"/>
      <c r="AD240" s="138"/>
      <c r="AE240" s="138"/>
    </row>
    <row r="241" ht="15.75" customHeight="1">
      <c r="A241" s="138"/>
      <c r="B241" s="138"/>
      <c r="C241" s="138"/>
      <c r="D241" s="138"/>
      <c r="E241" s="138"/>
      <c r="F241" s="138"/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  <c r="AE241" s="138"/>
    </row>
    <row r="242" ht="15.75" customHeight="1">
      <c r="A242" s="138"/>
      <c r="B242" s="138"/>
      <c r="C242" s="138"/>
      <c r="D242" s="138"/>
      <c r="E242" s="138"/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138"/>
    </row>
    <row r="243" ht="15.75" customHeight="1">
      <c r="A243" s="138"/>
      <c r="B243" s="138"/>
      <c r="C243" s="138"/>
      <c r="D243" s="138"/>
      <c r="E243" s="138"/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  <c r="AE243" s="138"/>
    </row>
    <row r="244" ht="15.75" customHeight="1">
      <c r="A244" s="138"/>
      <c r="B244" s="138"/>
      <c r="C244" s="138"/>
      <c r="D244" s="138"/>
      <c r="E244" s="138"/>
      <c r="F244" s="138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  <c r="AA244" s="138"/>
      <c r="AB244" s="138"/>
      <c r="AC244" s="138"/>
      <c r="AD244" s="138"/>
      <c r="AE244" s="138"/>
    </row>
    <row r="245" ht="15.75" customHeight="1">
      <c r="A245" s="138"/>
      <c r="B245" s="138"/>
      <c r="C245" s="138"/>
      <c r="D245" s="138"/>
      <c r="E245" s="138"/>
      <c r="F245" s="138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  <c r="AA245" s="138"/>
      <c r="AB245" s="138"/>
      <c r="AC245" s="138"/>
      <c r="AD245" s="138"/>
      <c r="AE245" s="138"/>
    </row>
    <row r="246" ht="15.75" customHeight="1">
      <c r="A246" s="138"/>
      <c r="B246" s="138"/>
      <c r="C246" s="138"/>
      <c r="D246" s="138"/>
      <c r="E246" s="138"/>
      <c r="F246" s="138"/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  <c r="Z246" s="138"/>
      <c r="AA246" s="138"/>
      <c r="AB246" s="138"/>
      <c r="AC246" s="138"/>
      <c r="AD246" s="138"/>
      <c r="AE246" s="138"/>
    </row>
    <row r="247" ht="15.75" customHeight="1">
      <c r="A247" s="138"/>
      <c r="B247" s="138"/>
      <c r="C247" s="138"/>
      <c r="D247" s="138"/>
      <c r="E247" s="138"/>
      <c r="F247" s="138"/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  <c r="AE247" s="138"/>
    </row>
    <row r="248" ht="15.75" customHeight="1">
      <c r="A248" s="138"/>
      <c r="B248" s="138"/>
      <c r="C248" s="138"/>
      <c r="D248" s="138"/>
      <c r="E248" s="138"/>
      <c r="F248" s="138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  <c r="Z248" s="138"/>
      <c r="AA248" s="138"/>
      <c r="AB248" s="138"/>
      <c r="AC248" s="138"/>
      <c r="AD248" s="138"/>
      <c r="AE248" s="138"/>
    </row>
    <row r="249" ht="15.75" customHeight="1">
      <c r="A249" s="138"/>
      <c r="B249" s="138"/>
      <c r="C249" s="138"/>
      <c r="D249" s="138"/>
      <c r="E249" s="138"/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  <c r="AA249" s="138"/>
      <c r="AB249" s="138"/>
      <c r="AC249" s="138"/>
      <c r="AD249" s="138"/>
      <c r="AE249" s="138"/>
    </row>
    <row r="250" ht="15.75" customHeight="1">
      <c r="A250" s="138"/>
      <c r="B250" s="138"/>
      <c r="C250" s="138"/>
      <c r="D250" s="138"/>
      <c r="E250" s="138"/>
      <c r="F250" s="138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  <c r="AA250" s="138"/>
      <c r="AB250" s="138"/>
      <c r="AC250" s="138"/>
      <c r="AD250" s="138"/>
      <c r="AE250" s="138"/>
    </row>
    <row r="251" ht="15.75" customHeight="1">
      <c r="A251" s="138"/>
      <c r="B251" s="138"/>
      <c r="C251" s="138"/>
      <c r="D251" s="138"/>
      <c r="E251" s="138"/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  <c r="AA251" s="138"/>
      <c r="AB251" s="138"/>
      <c r="AC251" s="138"/>
      <c r="AD251" s="138"/>
      <c r="AE251" s="138"/>
    </row>
    <row r="252" ht="15.75" customHeight="1">
      <c r="A252" s="138"/>
      <c r="B252" s="138"/>
      <c r="C252" s="138"/>
      <c r="D252" s="138"/>
      <c r="E252" s="138"/>
      <c r="F252" s="138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  <c r="AA252" s="138"/>
      <c r="AB252" s="138"/>
      <c r="AC252" s="138"/>
      <c r="AD252" s="138"/>
      <c r="AE252" s="138"/>
    </row>
    <row r="253" ht="15.75" customHeight="1">
      <c r="A253" s="138"/>
      <c r="B253" s="138"/>
      <c r="C253" s="138"/>
      <c r="D253" s="138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  <c r="AA253" s="138"/>
      <c r="AB253" s="138"/>
      <c r="AC253" s="138"/>
      <c r="AD253" s="138"/>
      <c r="AE253" s="138"/>
    </row>
    <row r="254" ht="15.75" customHeight="1">
      <c r="A254" s="138"/>
      <c r="B254" s="138"/>
      <c r="C254" s="138"/>
      <c r="D254" s="138"/>
      <c r="E254" s="138"/>
      <c r="F254" s="138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  <c r="AA254" s="138"/>
      <c r="AB254" s="138"/>
      <c r="AC254" s="138"/>
      <c r="AD254" s="138"/>
      <c r="AE254" s="138"/>
    </row>
    <row r="255" ht="15.75" customHeight="1">
      <c r="A255" s="138"/>
      <c r="B255" s="138"/>
      <c r="C255" s="138"/>
      <c r="D255" s="138"/>
      <c r="E255" s="138"/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  <c r="AA255" s="138"/>
      <c r="AB255" s="138"/>
      <c r="AC255" s="138"/>
      <c r="AD255" s="138"/>
      <c r="AE255" s="138"/>
    </row>
    <row r="256" ht="15.75" customHeight="1">
      <c r="A256" s="138"/>
      <c r="B256" s="138"/>
      <c r="C256" s="138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  <c r="AA256" s="138"/>
      <c r="AB256" s="138"/>
      <c r="AC256" s="138"/>
      <c r="AD256" s="138"/>
      <c r="AE256" s="138"/>
    </row>
    <row r="257" ht="15.75" customHeight="1">
      <c r="A257" s="138"/>
      <c r="B257" s="138"/>
      <c r="C257" s="138"/>
      <c r="D257" s="138"/>
      <c r="E257" s="138"/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  <c r="AA257" s="138"/>
      <c r="AB257" s="138"/>
      <c r="AC257" s="138"/>
      <c r="AD257" s="138"/>
      <c r="AE257" s="138"/>
    </row>
    <row r="258" ht="15.75" customHeight="1">
      <c r="A258" s="138"/>
      <c r="B258" s="138"/>
      <c r="C258" s="138"/>
      <c r="D258" s="138"/>
      <c r="E258" s="138"/>
      <c r="F258" s="138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  <c r="Z258" s="138"/>
      <c r="AA258" s="138"/>
      <c r="AB258" s="138"/>
      <c r="AC258" s="138"/>
      <c r="AD258" s="138"/>
      <c r="AE258" s="138"/>
    </row>
    <row r="259" ht="15.75" customHeight="1">
      <c r="A259" s="138"/>
      <c r="B259" s="138"/>
      <c r="C259" s="138"/>
      <c r="D259" s="138"/>
      <c r="E259" s="138"/>
      <c r="F259" s="138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  <c r="V259" s="138"/>
      <c r="W259" s="138"/>
      <c r="X259" s="138"/>
      <c r="Y259" s="138"/>
      <c r="Z259" s="138"/>
      <c r="AA259" s="138"/>
      <c r="AB259" s="138"/>
      <c r="AC259" s="138"/>
      <c r="AD259" s="138"/>
      <c r="AE259" s="138"/>
    </row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G1"/>
    <mergeCell ref="A2:G2"/>
    <mergeCell ref="A37:G37"/>
    <mergeCell ref="A38:G38"/>
    <mergeCell ref="A39:G46"/>
    <mergeCell ref="A49:H49"/>
    <mergeCell ref="A50:H50"/>
  </mergeCells>
  <dataValidations>
    <dataValidation type="list" allowBlank="1" showErrorMessage="1" sqref="C52:C59">
      <formula1>"Certified,Non-Certified"</formula1>
    </dataValidation>
    <dataValidation type="list" allowBlank="1" showErrorMessage="1" sqref="D52:D59">
      <formula1>"0.25,0.33,0.5,0.66,0.8,1"</formula1>
    </dataValidation>
    <dataValidation type="list" allowBlank="1" showInputMessage="1" showErrorMessage="1" prompt="Click and enter a value from range" sqref="F4:F33">
      <formula1>$J$4:$J$59</formula1>
    </dataValidation>
    <dataValidation type="list" allowBlank="1" showErrorMessage="1" sqref="E52:F59">
      <formula1>"Yes,No"</formula1>
    </dataValidation>
    <dataValidation type="list" allowBlank="1" showErrorMessage="1" sqref="E4:E33">
      <formula1>"Pre-Award Cost,Planning,Implementation,Indirect Cost"</formula1>
    </dataValidation>
  </dataValidations>
  <hyperlinks>
    <hyperlink r:id="rId2" ref="F3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3"/>
  <legacyDrawing r:id="rId4"/>
  <tableParts count="1"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14.38"/>
  </cols>
  <sheetData>
    <row r="1" ht="25.5" customHeight="1">
      <c r="A1" s="221" t="s">
        <v>109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15.75" customHeight="1">
      <c r="A2" s="222" t="s">
        <v>110</v>
      </c>
      <c r="B2" s="223"/>
      <c r="C2" s="223"/>
      <c r="D2" s="223"/>
      <c r="E2" s="223"/>
      <c r="F2" s="223"/>
      <c r="G2" s="223"/>
      <c r="H2" s="223"/>
      <c r="I2" s="223"/>
      <c r="J2" s="22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15.75" customHeight="1">
      <c r="A3" s="225" t="s">
        <v>111</v>
      </c>
      <c r="B3" s="76"/>
      <c r="C3" s="226">
        <v>110.0</v>
      </c>
      <c r="D3" s="226" t="s">
        <v>112</v>
      </c>
      <c r="E3" s="226" t="s">
        <v>113</v>
      </c>
      <c r="F3" s="226">
        <v>400.0</v>
      </c>
      <c r="G3" s="226" t="s">
        <v>114</v>
      </c>
      <c r="H3" s="226" t="s">
        <v>115</v>
      </c>
      <c r="I3" s="226" t="s">
        <v>116</v>
      </c>
      <c r="J3" s="22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15.75" customHeight="1">
      <c r="A4" s="228" t="s">
        <v>117</v>
      </c>
      <c r="B4" s="226" t="s">
        <v>118</v>
      </c>
      <c r="C4" s="226" t="s">
        <v>119</v>
      </c>
      <c r="D4" s="226" t="s">
        <v>120</v>
      </c>
      <c r="E4" s="226" t="s">
        <v>121</v>
      </c>
      <c r="F4" s="226" t="s">
        <v>122</v>
      </c>
      <c r="G4" s="226" t="s">
        <v>123</v>
      </c>
      <c r="H4" s="226" t="s">
        <v>124</v>
      </c>
      <c r="I4" s="226" t="s">
        <v>125</v>
      </c>
      <c r="J4" s="226" t="s">
        <v>126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15.75" customHeight="1">
      <c r="A5" s="229"/>
      <c r="B5" s="230"/>
      <c r="C5" s="226" t="s">
        <v>127</v>
      </c>
      <c r="D5" s="226" t="s">
        <v>127</v>
      </c>
      <c r="E5" s="230"/>
      <c r="F5" s="230"/>
      <c r="G5" s="230"/>
      <c r="H5" s="230"/>
      <c r="I5" s="230"/>
      <c r="J5" s="230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ht="51.0" customHeight="1">
      <c r="A6" s="231">
        <v>11000.0</v>
      </c>
      <c r="B6" s="232" t="s">
        <v>128</v>
      </c>
      <c r="C6" s="233">
        <f>'Project Year 2'!K4+'Project Year 1'!K4</f>
        <v>0</v>
      </c>
      <c r="D6" s="233">
        <f>'Project Year 2'!K5+'Project Year 1'!K5</f>
        <v>0</v>
      </c>
      <c r="E6" s="233">
        <f>'Project Year 2'!K6+'Project Year 1'!K6</f>
        <v>0</v>
      </c>
      <c r="F6" s="233">
        <f>'Project Year 2'!K7+'Project Year 1'!K7</f>
        <v>0</v>
      </c>
      <c r="G6" s="233">
        <f>'Project Year 2'!K8+'Project Year 1'!K8</f>
        <v>0</v>
      </c>
      <c r="H6" s="233">
        <f>'Project Year 2'!K9+'Project Year 1'!K9</f>
        <v>0</v>
      </c>
      <c r="I6" s="233">
        <f>'Project Year 2'!K10+'Project Year 1'!K10</f>
        <v>0</v>
      </c>
      <c r="J6" s="234">
        <f t="shared" ref="J6:J12" si="1">SUM(C6:I6)</f>
        <v>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56.25" customHeight="1">
      <c r="A7" s="235">
        <v>21000.0</v>
      </c>
      <c r="B7" s="236" t="s">
        <v>129</v>
      </c>
      <c r="C7" s="237">
        <f>'Project Year 2'!K12+'Project Year 1'!K12</f>
        <v>0</v>
      </c>
      <c r="D7" s="237">
        <f>'Project Year 2'!K13+'Project Year 1'!K13</f>
        <v>0</v>
      </c>
      <c r="E7" s="237">
        <f>'Project Year 2'!K14+'Project Year 1'!K14</f>
        <v>0</v>
      </c>
      <c r="F7" s="237">
        <f>'Project Year 2'!K15+'Project Year 1'!K15</f>
        <v>0</v>
      </c>
      <c r="G7" s="237">
        <f>'Project Year 2'!K16+'Project Year 1'!K16</f>
        <v>0</v>
      </c>
      <c r="H7" s="237">
        <f>'Project Year 2'!K17+'Project Year 1'!K17</f>
        <v>0</v>
      </c>
      <c r="I7" s="237">
        <f>'Project Year 2'!K18+'Project Year 1'!K18</f>
        <v>0</v>
      </c>
      <c r="J7" s="238">
        <f t="shared" si="1"/>
        <v>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64.5" customHeight="1">
      <c r="A8" s="231">
        <v>22100.0</v>
      </c>
      <c r="B8" s="232" t="s">
        <v>130</v>
      </c>
      <c r="C8" s="233">
        <f>'Project Year 2'!K20+'Project Year 1'!K20</f>
        <v>0</v>
      </c>
      <c r="D8" s="233">
        <f>'Project Year 2'!K21+'Project Year 1'!K21</f>
        <v>0</v>
      </c>
      <c r="E8" s="233">
        <f>'Project Year 2'!K22+'Project Year 1'!K22</f>
        <v>0</v>
      </c>
      <c r="F8" s="233">
        <f>'Project Year 2'!K23+'Project Year 1'!K23</f>
        <v>0</v>
      </c>
      <c r="G8" s="233">
        <f>'Project Year 2'!K24+'Project Year 1'!K24</f>
        <v>0</v>
      </c>
      <c r="H8" s="233">
        <f>'Project Year 2'!K25+'Project Year 1'!K25</f>
        <v>0</v>
      </c>
      <c r="I8" s="233">
        <f>'Project Year 2'!K26+'Project Year 1'!K26</f>
        <v>0</v>
      </c>
      <c r="J8" s="234">
        <f t="shared" si="1"/>
        <v>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61.5" customHeight="1">
      <c r="A9" s="235">
        <v>22900.0</v>
      </c>
      <c r="B9" s="236" t="s">
        <v>131</v>
      </c>
      <c r="C9" s="237">
        <f>'Project Year 2'!K28+'Project Year 1'!K28</f>
        <v>0</v>
      </c>
      <c r="D9" s="237">
        <f>'Project Year 2'!K29+'Project Year 1'!K29</f>
        <v>0</v>
      </c>
      <c r="E9" s="237">
        <f>'Project Year 2'!K30+'Project Year 1'!K30</f>
        <v>0</v>
      </c>
      <c r="F9" s="237">
        <f>'Project Year 2'!K31+'Project Year 1'!K31</f>
        <v>0</v>
      </c>
      <c r="G9" s="237">
        <f>'Project Year 2'!K32+'Project Year 1'!K32</f>
        <v>0</v>
      </c>
      <c r="H9" s="237">
        <f>'Project Year 2'!K41+'Project Year 1'!K41</f>
        <v>0</v>
      </c>
      <c r="I9" s="237">
        <f>'Project Year 2'!K34+'Project Year 1'!K34</f>
        <v>0</v>
      </c>
      <c r="J9" s="239">
        <f t="shared" si="1"/>
        <v>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54.75" customHeight="1">
      <c r="A10" s="231">
        <v>26000.0</v>
      </c>
      <c r="B10" s="232" t="s">
        <v>132</v>
      </c>
      <c r="C10" s="233">
        <f>'Project Year 2'!K36+'Project Year 1'!K36</f>
        <v>0</v>
      </c>
      <c r="D10" s="233">
        <f>'Project Year 2'!K37+'Project Year 1'!K37</f>
        <v>0</v>
      </c>
      <c r="E10" s="233">
        <f>'Project Year 2'!K38+'Project Year 1'!K38</f>
        <v>0</v>
      </c>
      <c r="F10" s="233">
        <f>'Project Year 2'!K39+'Project Year 1'!K39</f>
        <v>0</v>
      </c>
      <c r="G10" s="233">
        <f>'Project Year 2'!K40+'Project Year 1'!K40</f>
        <v>0</v>
      </c>
      <c r="H10" s="233">
        <f>'Project Year 2'!K13+'Project Year 1'!K13</f>
        <v>0</v>
      </c>
      <c r="I10" s="233">
        <f>'Project Year 2'!K42+'Project Year 1'!K42</f>
        <v>0</v>
      </c>
      <c r="J10" s="234">
        <f t="shared" si="1"/>
        <v>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56.25" customHeight="1">
      <c r="A11" s="235">
        <v>27000.0</v>
      </c>
      <c r="B11" s="236" t="s">
        <v>133</v>
      </c>
      <c r="C11" s="237">
        <f>'Project Year 2'!K44+'Project Year 1'!K44</f>
        <v>0</v>
      </c>
      <c r="D11" s="237">
        <f>'Project Year 2'!K45+'Project Year 1'!K45</f>
        <v>0</v>
      </c>
      <c r="E11" s="237">
        <f>'Project Year 2'!K46+'Project Year 1'!K46</f>
        <v>0</v>
      </c>
      <c r="F11" s="237">
        <f>'Project Year 2'!K47+'Project Year 1'!K47</f>
        <v>0</v>
      </c>
      <c r="G11" s="237">
        <f>'Project Year 2'!K48+'Project Year 1'!K48</f>
        <v>0</v>
      </c>
      <c r="H11" s="237">
        <f>'Project Year 2'!K49+'Project Year 1'!K49</f>
        <v>0</v>
      </c>
      <c r="I11" s="237">
        <f>'Project Year 2'!K42+'Project Year 1'!K42</f>
        <v>0</v>
      </c>
      <c r="J11" s="239">
        <f t="shared" si="1"/>
        <v>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45.0" customHeight="1">
      <c r="A12" s="231">
        <v>99000.0</v>
      </c>
      <c r="B12" s="232" t="s">
        <v>134</v>
      </c>
      <c r="C12" s="233">
        <f>'Project Year 2'!K52+'Project Year 1'!K52</f>
        <v>0</v>
      </c>
      <c r="D12" s="233">
        <f>'Project Year 2'!K53+'Project Year 1'!K53</f>
        <v>0</v>
      </c>
      <c r="E12" s="233">
        <f>'Project Year 2'!K54+'Project Year 1'!K54</f>
        <v>0</v>
      </c>
      <c r="F12" s="233">
        <f>'Project Year 2'!K55+'Project Year 1'!K55</f>
        <v>0</v>
      </c>
      <c r="G12" s="233">
        <f>'Project Year 2'!K56+'Project Year 1'!K56</f>
        <v>0</v>
      </c>
      <c r="H12" s="233">
        <f>'Project Year 2'!K57+'Project Year 1'!K57</f>
        <v>0</v>
      </c>
      <c r="I12" s="233">
        <f>'Project Year 2'!K58+'Project Year 1'!K58</f>
        <v>0</v>
      </c>
      <c r="J12" s="234">
        <f t="shared" si="1"/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9.5" customHeight="1">
      <c r="A13" s="240"/>
      <c r="B13" s="241" t="s">
        <v>135</v>
      </c>
      <c r="C13" s="239">
        <f t="shared" ref="C13:I13" si="2">SUM(C6:C12)</f>
        <v>0</v>
      </c>
      <c r="D13" s="238">
        <f t="shared" si="2"/>
        <v>0</v>
      </c>
      <c r="E13" s="238">
        <f t="shared" si="2"/>
        <v>0</v>
      </c>
      <c r="F13" s="238">
        <f t="shared" si="2"/>
        <v>0</v>
      </c>
      <c r="G13" s="238">
        <f t="shared" si="2"/>
        <v>0</v>
      </c>
      <c r="H13" s="238">
        <f t="shared" si="2"/>
        <v>0</v>
      </c>
      <c r="I13" s="238">
        <f t="shared" si="2"/>
        <v>0</v>
      </c>
      <c r="J13" s="242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27.0" customHeight="1">
      <c r="A14" s="243"/>
      <c r="B14" s="244"/>
      <c r="C14" s="233"/>
      <c r="D14" s="233"/>
      <c r="E14" s="233"/>
      <c r="F14" s="233"/>
      <c r="G14" s="233"/>
      <c r="H14" s="233"/>
      <c r="I14" s="245" t="s">
        <v>136</v>
      </c>
      <c r="J14" s="246">
        <f>SUM(J6:J12)</f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5.75" customHeight="1">
      <c r="A15" s="247" t="s">
        <v>137</v>
      </c>
      <c r="B15" s="2"/>
      <c r="C15" s="2"/>
      <c r="D15" s="2"/>
      <c r="E15" s="2"/>
      <c r="F15" s="2"/>
      <c r="G15" s="2"/>
      <c r="H15" s="2"/>
      <c r="I15" s="3"/>
      <c r="J15" s="24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5.75" customHeight="1">
      <c r="A16" s="249" t="s">
        <v>138</v>
      </c>
      <c r="B16" s="2"/>
      <c r="C16" s="2"/>
      <c r="D16" s="2"/>
      <c r="E16" s="2"/>
      <c r="F16" s="2"/>
      <c r="G16" s="2"/>
      <c r="H16" s="2"/>
      <c r="I16" s="3"/>
      <c r="J16" s="250">
        <f>J14+'Project Year 2'!B35+'Project Year 1'!B35</f>
        <v>0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5.75" customHeight="1">
      <c r="A17" s="251" t="s">
        <v>139</v>
      </c>
      <c r="B17" s="2"/>
      <c r="C17" s="2"/>
      <c r="D17" s="2"/>
      <c r="E17" s="2"/>
      <c r="F17" s="2"/>
      <c r="G17" s="2"/>
      <c r="H17" s="2"/>
      <c r="I17" s="3"/>
      <c r="J17" s="252">
        <f>SUM(J14,J16)</f>
        <v>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J1"/>
    <mergeCell ref="A2:J2"/>
    <mergeCell ref="A3:B3"/>
    <mergeCell ref="A15:I15"/>
    <mergeCell ref="A16:I16"/>
    <mergeCell ref="A17:I1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