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cym\AppData\Roaming\OpenText\DM\Temp\"/>
    </mc:Choice>
  </mc:AlternateContent>
  <xr:revisionPtr revIDLastSave="0" documentId="8_{557D2E2F-10AC-43FD-A8CA-8469F93AEC26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Page 1" sheetId="2" r:id="rId1"/>
    <sheet name="Page 2 " sheetId="8" r:id="rId2"/>
    <sheet name="Page 3" sheetId="7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3" i="7" l="1"/>
  <c r="C43" i="7"/>
  <c r="D37" i="2"/>
  <c r="F12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1" i="8"/>
  <c r="F32" i="8"/>
  <c r="F33" i="8"/>
  <c r="F34" i="8"/>
  <c r="F35" i="8"/>
  <c r="F36" i="8"/>
  <c r="F37" i="8"/>
  <c r="F38" i="8"/>
  <c r="F39" i="8"/>
  <c r="F40" i="8"/>
  <c r="F41" i="8"/>
  <c r="F42" i="8"/>
  <c r="F43" i="8"/>
  <c r="F44" i="8"/>
  <c r="F45" i="8"/>
  <c r="F46" i="8"/>
  <c r="F47" i="8"/>
  <c r="F48" i="8"/>
  <c r="F49" i="8"/>
  <c r="F50" i="8"/>
  <c r="F51" i="8"/>
  <c r="F52" i="8"/>
  <c r="F53" i="8"/>
  <c r="F54" i="8"/>
  <c r="F55" i="8"/>
  <c r="F56" i="8"/>
  <c r="F57" i="8"/>
  <c r="F58" i="8"/>
  <c r="F59" i="8"/>
  <c r="F60" i="8"/>
  <c r="F11" i="8"/>
  <c r="A12" i="8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6" i="8" s="1"/>
  <c r="A37" i="8" s="1"/>
  <c r="A38" i="8" s="1"/>
  <c r="A39" i="8" s="1"/>
  <c r="A40" i="8" s="1"/>
  <c r="A41" i="8" s="1"/>
  <c r="A42" i="8" s="1"/>
  <c r="A43" i="8" s="1"/>
  <c r="A44" i="8" s="1"/>
  <c r="A45" i="8" s="1"/>
  <c r="A46" i="8" s="1"/>
  <c r="A47" i="8" s="1"/>
  <c r="A48" i="8" s="1"/>
  <c r="A49" i="8" s="1"/>
  <c r="A50" i="8" s="1"/>
  <c r="A51" i="8" s="1"/>
  <c r="A52" i="8" s="1"/>
  <c r="A53" i="8" s="1"/>
  <c r="A54" i="8" s="1"/>
  <c r="A55" i="8" s="1"/>
  <c r="A56" i="8" s="1"/>
  <c r="A57" i="8" s="1"/>
  <c r="A58" i="8" s="1"/>
  <c r="A59" i="8" s="1"/>
  <c r="A60" i="8" s="1"/>
  <c r="F62" i="8" l="1"/>
  <c r="D31" i="2" s="1"/>
  <c r="D33" i="2" s="1"/>
  <c r="D21" i="7"/>
  <c r="D39" i="7" s="1"/>
  <c r="C21" i="7"/>
  <c r="C39" i="7" s="1"/>
  <c r="D45" i="7" l="1"/>
  <c r="D47" i="7" l="1"/>
  <c r="D49" i="7" s="1"/>
  <c r="D27" i="2"/>
  <c r="D29" i="2" l="1"/>
  <c r="D43" i="2" s="1"/>
</calcChain>
</file>

<file path=xl/sharedStrings.xml><?xml version="1.0" encoding="utf-8"?>
<sst xmlns="http://schemas.openxmlformats.org/spreadsheetml/2006/main" count="84" uniqueCount="72">
  <si>
    <t>Total compensation excluding overtime and shift differentials</t>
  </si>
  <si>
    <t xml:space="preserve">Total payroll hours for total compensation </t>
  </si>
  <si>
    <t>Medicaid Revenue Summary</t>
  </si>
  <si>
    <t>Payroll Summary</t>
  </si>
  <si>
    <t>Test                     Period</t>
  </si>
  <si>
    <t>DSP Wage Verification Schedule for</t>
  </si>
  <si>
    <t xml:space="preserve">DSP Wage Threshold </t>
  </si>
  <si>
    <t>Compliance Summary</t>
  </si>
  <si>
    <t>Amount Current Period Wage Increase exceeds DSP Wage Threshold</t>
  </si>
  <si>
    <t>Yes</t>
  </si>
  <si>
    <t>Line 1/ Line 2</t>
  </si>
  <si>
    <t>Line 1 - Line 3</t>
  </si>
  <si>
    <t>Total shift differential compensation included in the above.</t>
  </si>
  <si>
    <t xml:space="preserve">Total compensation for direct care staff as defined in 460 IAC 6-3-18 per payroll records.  </t>
  </si>
  <si>
    <t xml:space="preserve">Test Period:  </t>
  </si>
  <si>
    <t>Begin</t>
  </si>
  <si>
    <t>Date</t>
  </si>
  <si>
    <t>End</t>
  </si>
  <si>
    <t>Rate increase included in the above intended for DSP wages per IC 12-15-1.3-18(d)</t>
  </si>
  <si>
    <t>DSP Wage Threshold percentage per IC 12-15-1.3-18(e)</t>
  </si>
  <si>
    <t>Base Period:</t>
  </si>
  <si>
    <t xml:space="preserve">Base        Period </t>
  </si>
  <si>
    <t>Expense of paid time off not included in the above</t>
  </si>
  <si>
    <t>Payroll Taxes</t>
  </si>
  <si>
    <t>Workers compensation insurance</t>
  </si>
  <si>
    <t>Payroll Taxes and benefts associated with above compensation:</t>
  </si>
  <si>
    <t>Health insurance</t>
  </si>
  <si>
    <t>Retirement benefits not included in compensation above</t>
  </si>
  <si>
    <t>Life Insurance</t>
  </si>
  <si>
    <t>Other employee benefit expenses: (describe)</t>
  </si>
  <si>
    <t>Total allowable compensation, payroll taxes and employee benefits</t>
  </si>
  <si>
    <t xml:space="preserve">DSP hourly wage, payroll taxes and employee benefits for threshold computation </t>
  </si>
  <si>
    <t xml:space="preserve">Variance in hourly wage </t>
  </si>
  <si>
    <t xml:space="preserve">Test period wage increase </t>
  </si>
  <si>
    <t>Less: Base period DSP hourly wage, payroll taxes and employee benefits</t>
  </si>
  <si>
    <t>Medicaid Provider Names and Identification Data (Include all provider numbers compiled in this report):</t>
  </si>
  <si>
    <t>ABC Agency</t>
  </si>
  <si>
    <t>XYZ Agency</t>
  </si>
  <si>
    <t>Provider Number</t>
  </si>
  <si>
    <t>DSP Wage Parity Funding for</t>
  </si>
  <si>
    <t>Group Home Providers</t>
  </si>
  <si>
    <t>Beginning Date of Period</t>
  </si>
  <si>
    <t>Ending Date of Period</t>
  </si>
  <si>
    <t>Group Home Name</t>
  </si>
  <si>
    <t>Total</t>
  </si>
  <si>
    <t>Medicaid Days for the Period</t>
  </si>
  <si>
    <t>DSP Wage Parity Add-on</t>
  </si>
  <si>
    <t xml:space="preserve">Medicaid Waiver Revenue for services defined in IC 12-15-1.3-18 (c) for period </t>
  </si>
  <si>
    <t xml:space="preserve">Medicaid Waiver Revenue excluding rate increase per IC 12-15-1.3-18(d) </t>
  </si>
  <si>
    <t>Medicaid Waiver Rate increase received for the period</t>
  </si>
  <si>
    <t>Line 4 + Line 5</t>
  </si>
  <si>
    <t>Page 2, Line 251</t>
  </si>
  <si>
    <t xml:space="preserve">Providers of Services on the Community Integration and Habilitation Waiver, </t>
  </si>
  <si>
    <t>the Family Supports Waiver and/or Group Homes</t>
  </si>
  <si>
    <t>Sum of lines 304 - 311</t>
  </si>
  <si>
    <t>Waiver Provider Names</t>
  </si>
  <si>
    <t>Line 6 * Line 7</t>
  </si>
  <si>
    <t>Line 312/Line 313</t>
  </si>
  <si>
    <t>Base Period Line 314</t>
  </si>
  <si>
    <t>Line 314 - Line 315</t>
  </si>
  <si>
    <t>Line 313 * Line 316</t>
  </si>
  <si>
    <t>XYZ Group Home</t>
  </si>
  <si>
    <t>Group Home DSP Wage Parity Funding for the period (Page 2)</t>
  </si>
  <si>
    <t>Total DSP Wage Parity Funding for the period</t>
  </si>
  <si>
    <t>Group Home DSP Wage Parity Funding for the Period</t>
  </si>
  <si>
    <t>Page 3, Line 317 - Line 8</t>
  </si>
  <si>
    <t>Is Provider in Compliance with  IC 12-15-1.3-18 ( If line 9 equal to or greater than zero then Yes, if not No.)</t>
  </si>
  <si>
    <t>(Line 302 + Line 303)</t>
  </si>
  <si>
    <t xml:space="preserve">Line 301 - </t>
  </si>
  <si>
    <t>ABC Group Home</t>
  </si>
  <si>
    <t>DEF Group Home</t>
  </si>
  <si>
    <t>Total overtime premium compensation included in the above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</si>
</sst>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0" x14ac:knownFonts="1">
    <font>
      <sz val="10"/>
      <color rgb="FF000000"/>
      <name val="Times New Roman"/>
      <charset val="204"/>
    </font>
    <font>
      <b/>
      <sz val="8"/>
      <name val="Arial"/>
      <family val="2"/>
    </font>
    <font>
      <sz val="10"/>
      <color rgb="FF000000"/>
      <name val="Times New Roman"/>
      <family val="1"/>
    </font>
    <font>
      <sz val="10"/>
      <color rgb="FF000000"/>
      <name val="Arial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sz val="11"/>
      <name val="Arial"/>
      <family val="2"/>
    </font>
    <font>
      <b/>
      <sz val="12"/>
      <color rgb="FF000000"/>
      <name val="Arial"/>
      <family val="2"/>
    </font>
    <font>
      <b/>
      <sz val="12"/>
      <name val="Arial"/>
      <family val="2"/>
    </font>
    <font>
      <b/>
      <sz val="11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</cellStyleXfs>
  <cellXfs count="57">
    <xf numFmtId="0" fontId="0" fillId="0" borderId="0" xfId="0" applyFill="1" applyBorder="1" applyAlignment="1">
      <alignment horizontal="left" vertical="top"/>
    </xf>
    <xf numFmtId="164" fontId="3" fillId="0" borderId="0" xfId="1" applyNumberFormat="1" applyFont="1" applyFill="1" applyBorder="1" applyAlignment="1">
      <alignment horizontal="center" vertical="center" wrapText="1"/>
    </xf>
    <xf numFmtId="0" fontId="1" fillId="0" borderId="0" xfId="0" quotePrefix="1" applyFont="1" applyFill="1" applyBorder="1" applyAlignment="1">
      <alignment horizontal="left" vertical="center" wrapText="1"/>
    </xf>
    <xf numFmtId="0" fontId="6" fillId="0" borderId="0" xfId="0" quotePrefix="1" applyFont="1" applyFill="1" applyBorder="1" applyAlignment="1">
      <alignment horizontal="left" vertical="center" wrapText="1"/>
    </xf>
    <xf numFmtId="164" fontId="5" fillId="0" borderId="0" xfId="1" applyNumberFormat="1" applyFont="1" applyFill="1" applyBorder="1" applyAlignment="1">
      <alignment horizontal="center" vertical="center" wrapText="1"/>
    </xf>
    <xf numFmtId="43" fontId="5" fillId="0" borderId="0" xfId="1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top"/>
    </xf>
    <xf numFmtId="9" fontId="5" fillId="0" borderId="0" xfId="2" applyFont="1" applyFill="1" applyBorder="1" applyAlignment="1">
      <alignment horizontal="right" vertical="center" wrapText="1"/>
    </xf>
    <xf numFmtId="0" fontId="4" fillId="0" borderId="0" xfId="0" quotePrefix="1" applyFont="1" applyFill="1" applyBorder="1" applyAlignment="1">
      <alignment horizontal="left" vertical="top"/>
    </xf>
    <xf numFmtId="0" fontId="6" fillId="0" borderId="0" xfId="0" applyFont="1" applyFill="1" applyBorder="1" applyAlignment="1">
      <alignment horizontal="left" vertical="top" wrapText="1" indent="3"/>
    </xf>
    <xf numFmtId="164" fontId="5" fillId="0" borderId="0" xfId="1" applyNumberFormat="1" applyFont="1" applyFill="1" applyBorder="1" applyAlignment="1">
      <alignment horizontal="left" vertical="center" wrapText="1"/>
    </xf>
    <xf numFmtId="43" fontId="5" fillId="0" borderId="0" xfId="1" applyNumberFormat="1" applyFont="1" applyFill="1" applyBorder="1" applyAlignment="1">
      <alignment horizontal="left" vertical="center" wrapText="1"/>
    </xf>
    <xf numFmtId="0" fontId="6" fillId="0" borderId="0" xfId="0" quotePrefix="1" applyFont="1" applyFill="1" applyBorder="1" applyAlignment="1">
      <alignment horizontal="center" wrapText="1"/>
    </xf>
    <xf numFmtId="0" fontId="6" fillId="0" borderId="1" xfId="0" quotePrefix="1" applyFont="1" applyFill="1" applyBorder="1" applyAlignment="1">
      <alignment horizontal="center" wrapText="1"/>
    </xf>
    <xf numFmtId="164" fontId="5" fillId="0" borderId="0" xfId="1" applyNumberFormat="1" applyFont="1" applyFill="1" applyBorder="1" applyAlignment="1">
      <alignment vertical="center" wrapText="1"/>
    </xf>
    <xf numFmtId="43" fontId="5" fillId="0" borderId="1" xfId="1" applyNumberFormat="1" applyFont="1" applyFill="1" applyBorder="1" applyAlignment="1">
      <alignment vertical="center" wrapText="1"/>
    </xf>
    <xf numFmtId="164" fontId="5" fillId="0" borderId="1" xfId="1" applyNumberFormat="1" applyFont="1" applyFill="1" applyBorder="1" applyAlignment="1">
      <alignment vertical="center" wrapText="1"/>
    </xf>
    <xf numFmtId="9" fontId="5" fillId="0" borderId="1" xfId="2" applyFont="1" applyFill="1" applyBorder="1" applyAlignment="1">
      <alignment vertical="center" wrapText="1"/>
    </xf>
    <xf numFmtId="164" fontId="5" fillId="0" borderId="2" xfId="1" applyNumberFormat="1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left" vertical="center"/>
    </xf>
    <xf numFmtId="0" fontId="4" fillId="0" borderId="0" xfId="0" quotePrefix="1" applyFont="1" applyFill="1" applyBorder="1" applyAlignment="1">
      <alignment horizontal="left" vertical="center"/>
    </xf>
    <xf numFmtId="164" fontId="5" fillId="0" borderId="1" xfId="1" applyNumberFormat="1" applyFont="1" applyFill="1" applyBorder="1" applyAlignment="1">
      <alignment horizontal="left" vertical="center" wrapText="1"/>
    </xf>
    <xf numFmtId="43" fontId="5" fillId="0" borderId="2" xfId="1" applyNumberFormat="1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right" vertical="top" wrapText="1"/>
    </xf>
    <xf numFmtId="43" fontId="5" fillId="0" borderId="1" xfId="1" applyNumberFormat="1" applyFont="1" applyFill="1" applyBorder="1" applyAlignment="1">
      <alignment horizontal="left" vertical="center" wrapText="1"/>
    </xf>
    <xf numFmtId="164" fontId="5" fillId="0" borderId="2" xfId="1" applyNumberFormat="1" applyFont="1" applyFill="1" applyBorder="1" applyAlignment="1">
      <alignment horizontal="left" vertical="center" wrapText="1"/>
    </xf>
    <xf numFmtId="0" fontId="6" fillId="0" borderId="0" xfId="0" quotePrefix="1" applyFont="1" applyFill="1" applyBorder="1" applyAlignment="1">
      <alignment horizontal="center" vertical="center" wrapText="1"/>
    </xf>
    <xf numFmtId="43" fontId="5" fillId="0" borderId="0" xfId="1" applyNumberFormat="1" applyFont="1" applyFill="1" applyBorder="1" applyAlignment="1">
      <alignment vertical="center" wrapText="1"/>
    </xf>
    <xf numFmtId="0" fontId="0" fillId="0" borderId="0" xfId="0" applyFill="1" applyBorder="1" applyAlignment="1">
      <alignment horizontal="center" vertical="top"/>
    </xf>
    <xf numFmtId="14" fontId="6" fillId="0" borderId="0" xfId="0" quotePrefix="1" applyNumberFormat="1" applyFont="1" applyFill="1" applyBorder="1" applyAlignment="1">
      <alignment horizontal="center" vertical="center" wrapText="1"/>
    </xf>
    <xf numFmtId="0" fontId="8" fillId="0" borderId="0" xfId="0" quotePrefix="1" applyFont="1" applyFill="1" applyBorder="1" applyAlignment="1">
      <alignment horizontal="center" vertical="center" wrapText="1"/>
    </xf>
    <xf numFmtId="0" fontId="6" fillId="0" borderId="0" xfId="0" quotePrefix="1" applyFont="1" applyFill="1" applyBorder="1" applyAlignment="1">
      <alignment horizontal="right" vertical="center" wrapText="1"/>
    </xf>
    <xf numFmtId="0" fontId="2" fillId="0" borderId="0" xfId="0" quotePrefix="1" applyFont="1" applyFill="1" applyBorder="1" applyAlignment="1">
      <alignment horizontal="left" vertical="top"/>
    </xf>
    <xf numFmtId="0" fontId="5" fillId="0" borderId="0" xfId="3" applyFont="1" applyAlignment="1">
      <alignment horizontal="left" vertical="top"/>
    </xf>
    <xf numFmtId="0" fontId="9" fillId="0" borderId="0" xfId="3" applyFont="1" applyAlignment="1">
      <alignment horizontal="center" vertical="top"/>
    </xf>
    <xf numFmtId="0" fontId="6" fillId="0" borderId="0" xfId="3" quotePrefix="1" applyFont="1" applyAlignment="1">
      <alignment horizontal="center" vertical="center" wrapText="1"/>
    </xf>
    <xf numFmtId="0" fontId="6" fillId="0" borderId="0" xfId="3" quotePrefix="1" applyFont="1" applyAlignment="1">
      <alignment horizontal="left" vertical="center" wrapText="1"/>
    </xf>
    <xf numFmtId="14" fontId="6" fillId="0" borderId="1" xfId="3" quotePrefix="1" applyNumberFormat="1" applyFont="1" applyBorder="1" applyAlignment="1">
      <alignment horizontal="center" wrapText="1"/>
    </xf>
    <xf numFmtId="0" fontId="9" fillId="0" borderId="0" xfId="3" applyFont="1" applyAlignment="1">
      <alignment vertical="top"/>
    </xf>
    <xf numFmtId="14" fontId="9" fillId="0" borderId="0" xfId="3" applyNumberFormat="1" applyFont="1" applyAlignment="1">
      <alignment vertical="top"/>
    </xf>
    <xf numFmtId="0" fontId="6" fillId="0" borderId="1" xfId="3" quotePrefix="1" applyFont="1" applyBorder="1" applyAlignment="1">
      <alignment horizontal="center" vertical="center" wrapText="1"/>
    </xf>
    <xf numFmtId="0" fontId="5" fillId="0" borderId="0" xfId="3" applyFont="1" applyAlignment="1">
      <alignment horizontal="center" vertical="top"/>
    </xf>
    <xf numFmtId="164" fontId="5" fillId="0" borderId="0" xfId="1" applyNumberFormat="1" applyFont="1" applyFill="1" applyBorder="1" applyAlignment="1">
      <alignment horizontal="left" vertical="top"/>
    </xf>
    <xf numFmtId="43" fontId="5" fillId="0" borderId="0" xfId="1" applyFont="1" applyAlignment="1">
      <alignment horizontal="left" vertical="top"/>
    </xf>
    <xf numFmtId="164" fontId="5" fillId="0" borderId="0" xfId="1" applyNumberFormat="1" applyFont="1" applyAlignment="1">
      <alignment horizontal="left" vertical="top"/>
    </xf>
    <xf numFmtId="43" fontId="6" fillId="0" borderId="0" xfId="1" quotePrefix="1" applyFont="1" applyAlignment="1">
      <alignment horizontal="center" vertical="center" wrapText="1"/>
    </xf>
    <xf numFmtId="43" fontId="9" fillId="0" borderId="0" xfId="1" applyFont="1" applyAlignment="1">
      <alignment vertical="top"/>
    </xf>
    <xf numFmtId="164" fontId="6" fillId="0" borderId="0" xfId="1" quotePrefix="1" applyNumberFormat="1" applyFont="1" applyAlignment="1">
      <alignment horizontal="center" vertical="center" wrapText="1"/>
    </xf>
    <xf numFmtId="164" fontId="9" fillId="0" borderId="0" xfId="1" applyNumberFormat="1" applyFont="1" applyAlignment="1">
      <alignment vertical="top"/>
    </xf>
    <xf numFmtId="0" fontId="2" fillId="0" borderId="0" xfId="0" applyFont="1" applyFill="1" applyBorder="1" applyAlignment="1">
      <alignment horizontal="left" vertical="top"/>
    </xf>
    <xf numFmtId="164" fontId="5" fillId="0" borderId="1" xfId="1" applyNumberFormat="1" applyFont="1" applyFill="1" applyBorder="1" applyAlignment="1">
      <alignment horizontal="center" vertical="center" wrapText="1"/>
    </xf>
    <xf numFmtId="164" fontId="5" fillId="0" borderId="1" xfId="1" applyNumberFormat="1" applyFont="1" applyFill="1" applyBorder="1" applyAlignment="1">
      <alignment horizontal="left" vertical="top"/>
    </xf>
    <xf numFmtId="164" fontId="5" fillId="0" borderId="2" xfId="1" applyNumberFormat="1" applyFont="1" applyFill="1" applyBorder="1" applyAlignment="1">
      <alignment horizontal="left" vertical="top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top"/>
    </xf>
    <xf numFmtId="0" fontId="9" fillId="0" borderId="0" xfId="3" applyFont="1" applyAlignment="1">
      <alignment horizontal="center" vertical="center"/>
    </xf>
    <xf numFmtId="0" fontId="9" fillId="0" borderId="0" xfId="3" applyFont="1" applyAlignment="1">
      <alignment horizontal="center" vertical="top"/>
    </xf>
  </cellXfs>
  <cellStyles count="4">
    <cellStyle name="Comma" xfId="1" builtinId="3"/>
    <cellStyle name="Normal" xfId="0" builtinId="0"/>
    <cellStyle name="Normal 2" xfId="3" xr:uid="{7A8EAE90-CBDA-4298-AB2F-C1DE4B62EC81}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45"/>
  <sheetViews>
    <sheetView tabSelected="1" zoomScale="130" zoomScaleNormal="130" workbookViewId="0">
      <selection activeCell="B4" sqref="B4"/>
    </sheetView>
  </sheetViews>
  <sheetFormatPr defaultRowHeight="13.2" x14ac:dyDescent="0.25"/>
  <cols>
    <col min="1" max="1" width="7.33203125" customWidth="1"/>
    <col min="2" max="2" width="97.44140625" customWidth="1"/>
    <col min="3" max="3" width="13.33203125" bestFit="1" customWidth="1"/>
    <col min="4" max="4" width="16.77734375" customWidth="1"/>
    <col min="5" max="5" width="21.77734375" bestFit="1" customWidth="1"/>
  </cols>
  <sheetData>
    <row r="1" spans="1:5" ht="15.6" x14ac:dyDescent="0.25">
      <c r="A1" s="53" t="s">
        <v>5</v>
      </c>
      <c r="B1" s="53"/>
      <c r="C1" s="53"/>
      <c r="D1" s="53"/>
      <c r="E1" s="53"/>
    </row>
    <row r="2" spans="1:5" ht="15.6" x14ac:dyDescent="0.25">
      <c r="A2" s="54" t="s">
        <v>52</v>
      </c>
      <c r="B2" s="54"/>
      <c r="C2" s="54"/>
      <c r="D2" s="54"/>
      <c r="E2" s="54"/>
    </row>
    <row r="3" spans="1:5" ht="15.6" x14ac:dyDescent="0.25">
      <c r="A3" s="54" t="s">
        <v>53</v>
      </c>
      <c r="B3" s="54"/>
      <c r="C3" s="54"/>
      <c r="D3" s="54"/>
      <c r="E3" s="54"/>
    </row>
    <row r="6" spans="1:5" ht="13.8" x14ac:dyDescent="0.25">
      <c r="C6" s="26" t="s">
        <v>15</v>
      </c>
      <c r="D6" s="26" t="s">
        <v>17</v>
      </c>
    </row>
    <row r="7" spans="1:5" ht="13.8" x14ac:dyDescent="0.25">
      <c r="C7" s="13" t="s">
        <v>16</v>
      </c>
      <c r="D7" s="13" t="s">
        <v>16</v>
      </c>
    </row>
    <row r="8" spans="1:5" ht="13.8" x14ac:dyDescent="0.25">
      <c r="C8" s="12"/>
      <c r="D8" s="12"/>
    </row>
    <row r="9" spans="1:5" ht="13.8" x14ac:dyDescent="0.25">
      <c r="B9" s="3" t="s">
        <v>14</v>
      </c>
      <c r="C9" s="29">
        <v>44378</v>
      </c>
      <c r="D9" s="29">
        <v>44742</v>
      </c>
    </row>
    <row r="10" spans="1:5" ht="13.8" x14ac:dyDescent="0.25">
      <c r="B10" s="3"/>
      <c r="C10" s="29"/>
      <c r="D10" s="29"/>
    </row>
    <row r="11" spans="1:5" ht="13.8" x14ac:dyDescent="0.25">
      <c r="B11" s="3" t="s">
        <v>20</v>
      </c>
      <c r="C11" s="29">
        <v>43282</v>
      </c>
      <c r="D11" s="29">
        <v>43646</v>
      </c>
    </row>
    <row r="12" spans="1:5" ht="13.8" x14ac:dyDescent="0.25">
      <c r="B12" s="3"/>
      <c r="C12" s="29"/>
      <c r="D12" s="29"/>
    </row>
    <row r="13" spans="1:5" ht="13.8" x14ac:dyDescent="0.25">
      <c r="B13" s="3" t="s">
        <v>35</v>
      </c>
    </row>
    <row r="15" spans="1:5" s="3" customFormat="1" ht="13.8" x14ac:dyDescent="0.25">
      <c r="B15" s="3" t="s">
        <v>55</v>
      </c>
      <c r="D15" s="26" t="s">
        <v>38</v>
      </c>
    </row>
    <row r="16" spans="1:5" s="3" customFormat="1" ht="13.8" x14ac:dyDescent="0.25"/>
    <row r="17" spans="1:5" s="3" customFormat="1" ht="13.8" x14ac:dyDescent="0.25">
      <c r="B17" s="3" t="s">
        <v>36</v>
      </c>
      <c r="D17" s="31">
        <v>11111111</v>
      </c>
    </row>
    <row r="18" spans="1:5" s="3" customFormat="1" ht="13.8" x14ac:dyDescent="0.25"/>
    <row r="19" spans="1:5" s="3" customFormat="1" ht="13.8" x14ac:dyDescent="0.25">
      <c r="B19" s="3" t="s">
        <v>37</v>
      </c>
      <c r="D19" s="31">
        <v>999999999</v>
      </c>
    </row>
    <row r="20" spans="1:5" s="3" customFormat="1" ht="13.8" x14ac:dyDescent="0.25"/>
    <row r="21" spans="1:5" ht="27.6" x14ac:dyDescent="0.25">
      <c r="B21" s="30" t="s">
        <v>2</v>
      </c>
      <c r="C21" s="12"/>
      <c r="D21" s="13" t="s">
        <v>4</v>
      </c>
    </row>
    <row r="23" spans="1:5" ht="13.8" x14ac:dyDescent="0.25">
      <c r="A23" s="26">
        <v>1</v>
      </c>
      <c r="B23" s="3" t="s">
        <v>47</v>
      </c>
      <c r="C23" s="14"/>
      <c r="D23" s="14">
        <v>5000000</v>
      </c>
      <c r="E23" s="6"/>
    </row>
    <row r="24" spans="1:5" ht="13.8" x14ac:dyDescent="0.25">
      <c r="A24" s="26"/>
      <c r="B24" s="3"/>
      <c r="D24" s="4"/>
    </row>
    <row r="25" spans="1:5" ht="13.8" x14ac:dyDescent="0.25">
      <c r="A25" s="26">
        <v>2</v>
      </c>
      <c r="B25" s="3" t="s">
        <v>18</v>
      </c>
      <c r="C25" s="27"/>
      <c r="D25" s="15">
        <v>1.1399999999999999</v>
      </c>
    </row>
    <row r="26" spans="1:5" ht="13.8" x14ac:dyDescent="0.25">
      <c r="A26" s="26"/>
      <c r="B26" s="3"/>
      <c r="C26" s="5"/>
      <c r="D26" s="5"/>
    </row>
    <row r="27" spans="1:5" ht="13.8" x14ac:dyDescent="0.25">
      <c r="A27" s="26">
        <v>3</v>
      </c>
      <c r="B27" s="3" t="s">
        <v>48</v>
      </c>
      <c r="C27" s="14"/>
      <c r="D27" s="16">
        <f>ROUND(D23/D25,0)</f>
        <v>4385965</v>
      </c>
      <c r="E27" s="6" t="s">
        <v>10</v>
      </c>
    </row>
    <row r="28" spans="1:5" ht="13.8" x14ac:dyDescent="0.25">
      <c r="A28" s="26"/>
      <c r="B28" s="3"/>
      <c r="D28" s="4"/>
    </row>
    <row r="29" spans="1:5" ht="13.8" x14ac:dyDescent="0.25">
      <c r="A29" s="26">
        <v>4</v>
      </c>
      <c r="B29" s="3" t="s">
        <v>49</v>
      </c>
      <c r="D29" s="14">
        <f>+D23-D27</f>
        <v>614035</v>
      </c>
      <c r="E29" s="8" t="s">
        <v>11</v>
      </c>
    </row>
    <row r="30" spans="1:5" ht="13.8" x14ac:dyDescent="0.25">
      <c r="A30" s="26"/>
      <c r="B30" s="3"/>
      <c r="D30" s="4"/>
      <c r="E30" s="6"/>
    </row>
    <row r="31" spans="1:5" ht="13.8" x14ac:dyDescent="0.25">
      <c r="A31" s="26">
        <v>5</v>
      </c>
      <c r="B31" s="3" t="s">
        <v>62</v>
      </c>
      <c r="D31" s="50">
        <f>+'Page 2 '!F62</f>
        <v>203316</v>
      </c>
      <c r="E31" s="49" t="s">
        <v>51</v>
      </c>
    </row>
    <row r="32" spans="1:5" ht="13.8" x14ac:dyDescent="0.25">
      <c r="A32" s="26"/>
      <c r="B32" s="3"/>
      <c r="D32" s="4"/>
      <c r="E32" s="6"/>
    </row>
    <row r="33" spans="1:5" ht="13.8" x14ac:dyDescent="0.25">
      <c r="A33" s="26">
        <v>6</v>
      </c>
      <c r="B33" s="3" t="s">
        <v>63</v>
      </c>
      <c r="D33" s="4">
        <f>SUM(D29:D32)</f>
        <v>817351</v>
      </c>
      <c r="E33" s="49" t="s">
        <v>50</v>
      </c>
    </row>
    <row r="34" spans="1:5" ht="13.8" x14ac:dyDescent="0.25">
      <c r="A34" s="26"/>
      <c r="B34" s="3"/>
      <c r="D34" s="4"/>
      <c r="E34" s="6"/>
    </row>
    <row r="35" spans="1:5" ht="13.8" x14ac:dyDescent="0.25">
      <c r="A35" s="26">
        <v>7</v>
      </c>
      <c r="B35" s="3" t="s">
        <v>19</v>
      </c>
      <c r="D35" s="17">
        <v>0.95</v>
      </c>
      <c r="E35" s="8"/>
    </row>
    <row r="36" spans="1:5" ht="13.8" x14ac:dyDescent="0.25">
      <c r="A36" s="26"/>
      <c r="B36" s="3"/>
      <c r="D36" s="7"/>
    </row>
    <row r="37" spans="1:5" ht="14.4" thickBot="1" x14ac:dyDescent="0.3">
      <c r="A37" s="26">
        <v>8</v>
      </c>
      <c r="B37" s="3" t="s">
        <v>6</v>
      </c>
      <c r="D37" s="18">
        <f>ROUND(D33*D35,0)</f>
        <v>776483</v>
      </c>
      <c r="E37" s="32" t="s">
        <v>56</v>
      </c>
    </row>
    <row r="38" spans="1:5" ht="13.8" thickTop="1" x14ac:dyDescent="0.25">
      <c r="A38" s="28"/>
      <c r="B38" s="2"/>
      <c r="C38" s="1"/>
      <c r="D38" s="1"/>
    </row>
    <row r="39" spans="1:5" x14ac:dyDescent="0.25">
      <c r="A39" s="28"/>
      <c r="B39" s="2"/>
      <c r="C39" s="1"/>
      <c r="D39" s="1"/>
    </row>
    <row r="40" spans="1:5" x14ac:dyDescent="0.25">
      <c r="A40" s="28"/>
      <c r="B40" s="2"/>
      <c r="C40" s="1"/>
      <c r="D40" s="1"/>
    </row>
    <row r="41" spans="1:5" ht="15.6" x14ac:dyDescent="0.25">
      <c r="B41" s="30" t="s">
        <v>7</v>
      </c>
    </row>
    <row r="43" spans="1:5" ht="14.4" thickBot="1" x14ac:dyDescent="0.3">
      <c r="A43" s="26">
        <v>9</v>
      </c>
      <c r="B43" s="3" t="s">
        <v>8</v>
      </c>
      <c r="D43" s="25">
        <f>'Page 3'!D49-D37</f>
        <v>47017</v>
      </c>
      <c r="E43" s="32" t="s">
        <v>65</v>
      </c>
    </row>
    <row r="44" spans="1:5" ht="14.4" thickTop="1" x14ac:dyDescent="0.25">
      <c r="A44" s="26"/>
    </row>
    <row r="45" spans="1:5" ht="13.8" x14ac:dyDescent="0.25">
      <c r="A45" s="26">
        <v>10</v>
      </c>
      <c r="B45" s="3" t="s">
        <v>66</v>
      </c>
      <c r="D45" s="26" t="s">
        <v>9</v>
      </c>
    </row>
  </sheetData>
  <mergeCells count="3">
    <mergeCell ref="A1:E1"/>
    <mergeCell ref="A2:E2"/>
    <mergeCell ref="A3:E3"/>
  </mergeCells>
  <pageMargins left="0.7" right="0.7" top="0.75" bottom="0.75" header="0.3" footer="0.3"/>
  <pageSetup scale="64" orientation="portrait" r:id="rId1"/>
  <headerFooter>
    <oddFooter>&amp;C&amp;"Arial,Regular"&amp;P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A0960F-5E57-4906-9DB2-A51F3D2B04CD}">
  <dimension ref="A1:F63"/>
  <sheetViews>
    <sheetView workbookViewId="0">
      <selection activeCell="E14" sqref="E14"/>
    </sheetView>
  </sheetViews>
  <sheetFormatPr defaultColWidth="9.33203125" defaultRowHeight="13.8" x14ac:dyDescent="0.25"/>
  <cols>
    <col min="1" max="1" width="5.6640625" style="41" customWidth="1"/>
    <col min="2" max="2" width="28.77734375" style="33" customWidth="1"/>
    <col min="3" max="3" width="17" style="33" customWidth="1"/>
    <col min="4" max="4" width="12.44140625" style="44" customWidth="1"/>
    <col min="5" max="5" width="12.33203125" style="43" customWidth="1"/>
    <col min="6" max="6" width="17" style="33" customWidth="1"/>
    <col min="7" max="7" width="9.33203125" style="33"/>
    <col min="8" max="8" width="17" style="33" customWidth="1"/>
    <col min="9" max="9" width="9.33203125" style="33"/>
    <col min="10" max="10" width="17" style="33" customWidth="1"/>
    <col min="11" max="11" width="9.33203125" style="33"/>
    <col min="12" max="12" width="17" style="33" customWidth="1"/>
    <col min="13" max="13" width="9.33203125" style="33"/>
    <col min="14" max="14" width="17" style="33" customWidth="1"/>
    <col min="15" max="15" width="9.33203125" style="33"/>
    <col min="16" max="16" width="17" style="33" customWidth="1"/>
    <col min="17" max="16384" width="9.33203125" style="33"/>
  </cols>
  <sheetData>
    <row r="1" spans="1:6" x14ac:dyDescent="0.25">
      <c r="B1" s="55" t="s">
        <v>39</v>
      </c>
      <c r="C1" s="55"/>
      <c r="D1" s="55"/>
      <c r="E1" s="55"/>
      <c r="F1" s="55"/>
    </row>
    <row r="2" spans="1:6" x14ac:dyDescent="0.25">
      <c r="B2" s="56" t="s">
        <v>40</v>
      </c>
      <c r="C2" s="56"/>
      <c r="D2" s="56"/>
      <c r="E2" s="56"/>
      <c r="F2" s="56"/>
    </row>
    <row r="3" spans="1:6" x14ac:dyDescent="0.25">
      <c r="B3" s="56"/>
      <c r="C3" s="56"/>
      <c r="D3" s="56"/>
      <c r="E3" s="56"/>
      <c r="F3" s="56"/>
    </row>
    <row r="4" spans="1:6" x14ac:dyDescent="0.25">
      <c r="B4" s="34"/>
      <c r="C4" s="35"/>
      <c r="D4" s="47"/>
      <c r="E4" s="45"/>
      <c r="F4" s="35"/>
    </row>
    <row r="5" spans="1:6" x14ac:dyDescent="0.25">
      <c r="B5" s="36" t="s">
        <v>41</v>
      </c>
      <c r="F5" s="37">
        <v>43647</v>
      </c>
    </row>
    <row r="6" spans="1:6" x14ac:dyDescent="0.25">
      <c r="B6" s="35"/>
      <c r="C6" s="38"/>
      <c r="D6" s="48"/>
      <c r="E6" s="46"/>
      <c r="F6" s="39"/>
    </row>
    <row r="7" spans="1:6" x14ac:dyDescent="0.25">
      <c r="B7" s="36" t="s">
        <v>42</v>
      </c>
      <c r="F7" s="37">
        <v>44012</v>
      </c>
    </row>
    <row r="8" spans="1:6" x14ac:dyDescent="0.25">
      <c r="B8" s="36"/>
    </row>
    <row r="9" spans="1:6" s="41" customFormat="1" ht="55.2" x14ac:dyDescent="0.25">
      <c r="B9" s="40" t="s">
        <v>43</v>
      </c>
      <c r="C9" s="40" t="s">
        <v>38</v>
      </c>
      <c r="D9" s="40" t="s">
        <v>45</v>
      </c>
      <c r="E9" s="40" t="s">
        <v>46</v>
      </c>
      <c r="F9" s="40" t="s">
        <v>64</v>
      </c>
    </row>
    <row r="11" spans="1:6" x14ac:dyDescent="0.25">
      <c r="A11" s="41">
        <v>201</v>
      </c>
      <c r="B11" s="33" t="s">
        <v>61</v>
      </c>
      <c r="C11" s="33">
        <v>999999999</v>
      </c>
      <c r="D11" s="44">
        <v>2600</v>
      </c>
      <c r="E11" s="43">
        <v>31.84</v>
      </c>
      <c r="F11" s="42">
        <f>IF(E11="","",ROUND(D11*E11,0))</f>
        <v>82784</v>
      </c>
    </row>
    <row r="12" spans="1:6" x14ac:dyDescent="0.25">
      <c r="A12" s="41">
        <f>+A11+1</f>
        <v>202</v>
      </c>
      <c r="B12" s="33" t="s">
        <v>69</v>
      </c>
      <c r="C12" s="33">
        <v>999999999</v>
      </c>
      <c r="D12" s="44">
        <v>2150</v>
      </c>
      <c r="E12" s="43">
        <v>26.11</v>
      </c>
      <c r="F12" s="42">
        <f t="shared" ref="F12:F60" si="0">IF(E12="","",ROUND(D12*E12,0))</f>
        <v>56137</v>
      </c>
    </row>
    <row r="13" spans="1:6" x14ac:dyDescent="0.25">
      <c r="A13" s="41">
        <f t="shared" ref="A13:A60" si="1">+A12+1</f>
        <v>203</v>
      </c>
      <c r="B13" s="33" t="s">
        <v>70</v>
      </c>
      <c r="C13" s="33">
        <v>999999999</v>
      </c>
      <c r="D13" s="44">
        <v>2700</v>
      </c>
      <c r="E13" s="43">
        <v>23.85</v>
      </c>
      <c r="F13" s="42">
        <f t="shared" si="0"/>
        <v>64395</v>
      </c>
    </row>
    <row r="14" spans="1:6" x14ac:dyDescent="0.25">
      <c r="A14" s="41">
        <f t="shared" si="1"/>
        <v>204</v>
      </c>
      <c r="F14" s="42" t="str">
        <f t="shared" si="0"/>
        <v/>
      </c>
    </row>
    <row r="15" spans="1:6" x14ac:dyDescent="0.25">
      <c r="A15" s="41">
        <f t="shared" si="1"/>
        <v>205</v>
      </c>
      <c r="F15" s="42" t="str">
        <f t="shared" si="0"/>
        <v/>
      </c>
    </row>
    <row r="16" spans="1:6" x14ac:dyDescent="0.25">
      <c r="A16" s="41">
        <f t="shared" si="1"/>
        <v>206</v>
      </c>
      <c r="F16" s="42" t="str">
        <f t="shared" si="0"/>
        <v/>
      </c>
    </row>
    <row r="17" spans="1:6" x14ac:dyDescent="0.25">
      <c r="A17" s="41">
        <f t="shared" si="1"/>
        <v>207</v>
      </c>
      <c r="F17" s="42" t="str">
        <f t="shared" si="0"/>
        <v/>
      </c>
    </row>
    <row r="18" spans="1:6" x14ac:dyDescent="0.25">
      <c r="A18" s="41">
        <f t="shared" si="1"/>
        <v>208</v>
      </c>
      <c r="F18" s="42" t="str">
        <f t="shared" si="0"/>
        <v/>
      </c>
    </row>
    <row r="19" spans="1:6" x14ac:dyDescent="0.25">
      <c r="A19" s="41">
        <f t="shared" si="1"/>
        <v>209</v>
      </c>
      <c r="F19" s="42" t="str">
        <f t="shared" si="0"/>
        <v/>
      </c>
    </row>
    <row r="20" spans="1:6" x14ac:dyDescent="0.25">
      <c r="A20" s="41">
        <f t="shared" si="1"/>
        <v>210</v>
      </c>
      <c r="F20" s="42" t="str">
        <f t="shared" si="0"/>
        <v/>
      </c>
    </row>
    <row r="21" spans="1:6" x14ac:dyDescent="0.25">
      <c r="A21" s="41">
        <f t="shared" si="1"/>
        <v>211</v>
      </c>
      <c r="F21" s="42" t="str">
        <f t="shared" si="0"/>
        <v/>
      </c>
    </row>
    <row r="22" spans="1:6" x14ac:dyDescent="0.25">
      <c r="A22" s="41">
        <f t="shared" si="1"/>
        <v>212</v>
      </c>
      <c r="F22" s="42" t="str">
        <f t="shared" si="0"/>
        <v/>
      </c>
    </row>
    <row r="23" spans="1:6" x14ac:dyDescent="0.25">
      <c r="A23" s="41">
        <f t="shared" si="1"/>
        <v>213</v>
      </c>
      <c r="F23" s="42" t="str">
        <f t="shared" si="0"/>
        <v/>
      </c>
    </row>
    <row r="24" spans="1:6" x14ac:dyDescent="0.25">
      <c r="A24" s="41">
        <f t="shared" si="1"/>
        <v>214</v>
      </c>
      <c r="F24" s="42" t="str">
        <f t="shared" si="0"/>
        <v/>
      </c>
    </row>
    <row r="25" spans="1:6" x14ac:dyDescent="0.25">
      <c r="A25" s="41">
        <f t="shared" si="1"/>
        <v>215</v>
      </c>
      <c r="F25" s="42" t="str">
        <f t="shared" si="0"/>
        <v/>
      </c>
    </row>
    <row r="26" spans="1:6" x14ac:dyDescent="0.25">
      <c r="A26" s="41">
        <f t="shared" si="1"/>
        <v>216</v>
      </c>
      <c r="F26" s="42" t="str">
        <f t="shared" si="0"/>
        <v/>
      </c>
    </row>
    <row r="27" spans="1:6" x14ac:dyDescent="0.25">
      <c r="A27" s="41">
        <f t="shared" si="1"/>
        <v>217</v>
      </c>
      <c r="F27" s="42" t="str">
        <f t="shared" si="0"/>
        <v/>
      </c>
    </row>
    <row r="28" spans="1:6" x14ac:dyDescent="0.25">
      <c r="A28" s="41">
        <f t="shared" si="1"/>
        <v>218</v>
      </c>
      <c r="F28" s="42" t="str">
        <f t="shared" si="0"/>
        <v/>
      </c>
    </row>
    <row r="29" spans="1:6" x14ac:dyDescent="0.25">
      <c r="A29" s="41">
        <f t="shared" si="1"/>
        <v>219</v>
      </c>
      <c r="F29" s="42" t="str">
        <f t="shared" si="0"/>
        <v/>
      </c>
    </row>
    <row r="30" spans="1:6" x14ac:dyDescent="0.25">
      <c r="A30" s="41">
        <f t="shared" si="1"/>
        <v>220</v>
      </c>
      <c r="F30" s="42" t="str">
        <f t="shared" si="0"/>
        <v/>
      </c>
    </row>
    <row r="31" spans="1:6" x14ac:dyDescent="0.25">
      <c r="A31" s="41">
        <f t="shared" si="1"/>
        <v>221</v>
      </c>
      <c r="F31" s="42" t="str">
        <f t="shared" si="0"/>
        <v/>
      </c>
    </row>
    <row r="32" spans="1:6" x14ac:dyDescent="0.25">
      <c r="A32" s="41">
        <f t="shared" si="1"/>
        <v>222</v>
      </c>
      <c r="F32" s="42" t="str">
        <f t="shared" si="0"/>
        <v/>
      </c>
    </row>
    <row r="33" spans="1:6" x14ac:dyDescent="0.25">
      <c r="A33" s="41">
        <f t="shared" si="1"/>
        <v>223</v>
      </c>
      <c r="F33" s="42" t="str">
        <f t="shared" si="0"/>
        <v/>
      </c>
    </row>
    <row r="34" spans="1:6" x14ac:dyDescent="0.25">
      <c r="A34" s="41">
        <f t="shared" si="1"/>
        <v>224</v>
      </c>
      <c r="F34" s="42" t="str">
        <f t="shared" si="0"/>
        <v/>
      </c>
    </row>
    <row r="35" spans="1:6" x14ac:dyDescent="0.25">
      <c r="A35" s="41">
        <f t="shared" si="1"/>
        <v>225</v>
      </c>
      <c r="F35" s="42" t="str">
        <f t="shared" si="0"/>
        <v/>
      </c>
    </row>
    <row r="36" spans="1:6" x14ac:dyDescent="0.25">
      <c r="A36" s="41">
        <f t="shared" si="1"/>
        <v>226</v>
      </c>
      <c r="F36" s="42" t="str">
        <f t="shared" si="0"/>
        <v/>
      </c>
    </row>
    <row r="37" spans="1:6" x14ac:dyDescent="0.25">
      <c r="A37" s="41">
        <f t="shared" si="1"/>
        <v>227</v>
      </c>
      <c r="F37" s="42" t="str">
        <f t="shared" si="0"/>
        <v/>
      </c>
    </row>
    <row r="38" spans="1:6" x14ac:dyDescent="0.25">
      <c r="A38" s="41">
        <f t="shared" si="1"/>
        <v>228</v>
      </c>
      <c r="F38" s="42" t="str">
        <f t="shared" si="0"/>
        <v/>
      </c>
    </row>
    <row r="39" spans="1:6" x14ac:dyDescent="0.25">
      <c r="A39" s="41">
        <f t="shared" si="1"/>
        <v>229</v>
      </c>
      <c r="F39" s="42" t="str">
        <f t="shared" si="0"/>
        <v/>
      </c>
    </row>
    <row r="40" spans="1:6" x14ac:dyDescent="0.25">
      <c r="A40" s="41">
        <f t="shared" si="1"/>
        <v>230</v>
      </c>
      <c r="F40" s="42" t="str">
        <f t="shared" si="0"/>
        <v/>
      </c>
    </row>
    <row r="41" spans="1:6" x14ac:dyDescent="0.25">
      <c r="A41" s="41">
        <f t="shared" si="1"/>
        <v>231</v>
      </c>
      <c r="F41" s="42" t="str">
        <f t="shared" si="0"/>
        <v/>
      </c>
    </row>
    <row r="42" spans="1:6" x14ac:dyDescent="0.25">
      <c r="A42" s="41">
        <f t="shared" si="1"/>
        <v>232</v>
      </c>
      <c r="F42" s="42" t="str">
        <f t="shared" si="0"/>
        <v/>
      </c>
    </row>
    <row r="43" spans="1:6" x14ac:dyDescent="0.25">
      <c r="A43" s="41">
        <f t="shared" si="1"/>
        <v>233</v>
      </c>
      <c r="F43" s="42" t="str">
        <f t="shared" si="0"/>
        <v/>
      </c>
    </row>
    <row r="44" spans="1:6" x14ac:dyDescent="0.25">
      <c r="A44" s="41">
        <f t="shared" si="1"/>
        <v>234</v>
      </c>
      <c r="F44" s="42" t="str">
        <f t="shared" si="0"/>
        <v/>
      </c>
    </row>
    <row r="45" spans="1:6" x14ac:dyDescent="0.25">
      <c r="A45" s="41">
        <f t="shared" si="1"/>
        <v>235</v>
      </c>
      <c r="F45" s="42" t="str">
        <f t="shared" si="0"/>
        <v/>
      </c>
    </row>
    <row r="46" spans="1:6" x14ac:dyDescent="0.25">
      <c r="A46" s="41">
        <f t="shared" si="1"/>
        <v>236</v>
      </c>
      <c r="F46" s="42" t="str">
        <f t="shared" si="0"/>
        <v/>
      </c>
    </row>
    <row r="47" spans="1:6" x14ac:dyDescent="0.25">
      <c r="A47" s="41">
        <f t="shared" si="1"/>
        <v>237</v>
      </c>
      <c r="F47" s="42" t="str">
        <f t="shared" si="0"/>
        <v/>
      </c>
    </row>
    <row r="48" spans="1:6" x14ac:dyDescent="0.25">
      <c r="A48" s="41">
        <f t="shared" si="1"/>
        <v>238</v>
      </c>
      <c r="F48" s="42" t="str">
        <f t="shared" si="0"/>
        <v/>
      </c>
    </row>
    <row r="49" spans="1:6" x14ac:dyDescent="0.25">
      <c r="A49" s="41">
        <f t="shared" si="1"/>
        <v>239</v>
      </c>
      <c r="F49" s="42" t="str">
        <f t="shared" si="0"/>
        <v/>
      </c>
    </row>
    <row r="50" spans="1:6" x14ac:dyDescent="0.25">
      <c r="A50" s="41">
        <f t="shared" si="1"/>
        <v>240</v>
      </c>
      <c r="F50" s="42" t="str">
        <f t="shared" si="0"/>
        <v/>
      </c>
    </row>
    <row r="51" spans="1:6" x14ac:dyDescent="0.25">
      <c r="A51" s="41">
        <f t="shared" si="1"/>
        <v>241</v>
      </c>
      <c r="F51" s="42" t="str">
        <f t="shared" si="0"/>
        <v/>
      </c>
    </row>
    <row r="52" spans="1:6" x14ac:dyDescent="0.25">
      <c r="A52" s="41">
        <f t="shared" si="1"/>
        <v>242</v>
      </c>
      <c r="F52" s="42" t="str">
        <f t="shared" si="0"/>
        <v/>
      </c>
    </row>
    <row r="53" spans="1:6" x14ac:dyDescent="0.25">
      <c r="A53" s="41">
        <f t="shared" si="1"/>
        <v>243</v>
      </c>
      <c r="F53" s="42" t="str">
        <f t="shared" si="0"/>
        <v/>
      </c>
    </row>
    <row r="54" spans="1:6" x14ac:dyDescent="0.25">
      <c r="A54" s="41">
        <f>+A53+1</f>
        <v>244</v>
      </c>
      <c r="F54" s="42" t="str">
        <f t="shared" si="0"/>
        <v/>
      </c>
    </row>
    <row r="55" spans="1:6" x14ac:dyDescent="0.25">
      <c r="A55" s="41">
        <f t="shared" si="1"/>
        <v>245</v>
      </c>
      <c r="F55" s="42" t="str">
        <f t="shared" si="0"/>
        <v/>
      </c>
    </row>
    <row r="56" spans="1:6" x14ac:dyDescent="0.25">
      <c r="A56" s="41">
        <f t="shared" si="1"/>
        <v>246</v>
      </c>
      <c r="F56" s="42" t="str">
        <f t="shared" si="0"/>
        <v/>
      </c>
    </row>
    <row r="57" spans="1:6" x14ac:dyDescent="0.25">
      <c r="A57" s="41">
        <f t="shared" si="1"/>
        <v>247</v>
      </c>
      <c r="F57" s="42" t="str">
        <f t="shared" si="0"/>
        <v/>
      </c>
    </row>
    <row r="58" spans="1:6" x14ac:dyDescent="0.25">
      <c r="A58" s="41">
        <f t="shared" si="1"/>
        <v>248</v>
      </c>
      <c r="F58" s="42" t="str">
        <f t="shared" si="0"/>
        <v/>
      </c>
    </row>
    <row r="59" spans="1:6" x14ac:dyDescent="0.25">
      <c r="A59" s="41">
        <f t="shared" si="1"/>
        <v>249</v>
      </c>
      <c r="F59" s="42" t="str">
        <f t="shared" si="0"/>
        <v/>
      </c>
    </row>
    <row r="60" spans="1:6" x14ac:dyDescent="0.25">
      <c r="A60" s="41">
        <f t="shared" si="1"/>
        <v>250</v>
      </c>
      <c r="F60" s="51" t="str">
        <f t="shared" si="0"/>
        <v/>
      </c>
    </row>
    <row r="61" spans="1:6" x14ac:dyDescent="0.25">
      <c r="F61" s="42"/>
    </row>
    <row r="62" spans="1:6" ht="14.4" thickBot="1" x14ac:dyDescent="0.3">
      <c r="A62" s="41">
        <v>251</v>
      </c>
      <c r="B62" s="33" t="s">
        <v>44</v>
      </c>
      <c r="F62" s="52">
        <f>SUM(F11:F61)</f>
        <v>203316</v>
      </c>
    </row>
    <row r="63" spans="1:6" ht="14.4" thickTop="1" x14ac:dyDescent="0.25"/>
  </sheetData>
  <mergeCells count="3">
    <mergeCell ref="B1:F1"/>
    <mergeCell ref="B2:F2"/>
    <mergeCell ref="B3:F3"/>
  </mergeCells>
  <pageMargins left="0.7" right="0.7" top="0.75" bottom="0.75" header="0.3" footer="0.3"/>
  <pageSetup orientation="portrait" r:id="rId1"/>
  <headerFoot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568396-FC53-4E85-B1D0-A6769F43ABFE}">
  <sheetPr>
    <pageSetUpPr fitToPage="1"/>
  </sheetPr>
  <dimension ref="A1:E50"/>
  <sheetViews>
    <sheetView zoomScale="120" zoomScaleNormal="120" workbookViewId="0">
      <selection activeCell="B14" sqref="B14"/>
    </sheetView>
  </sheetViews>
  <sheetFormatPr defaultRowHeight="13.2" x14ac:dyDescent="0.25"/>
  <cols>
    <col min="1" max="1" width="7.33203125" customWidth="1"/>
    <col min="2" max="2" width="97.44140625" customWidth="1"/>
    <col min="3" max="4" width="13.77734375" bestFit="1" customWidth="1"/>
    <col min="5" max="5" width="20.33203125" customWidth="1"/>
  </cols>
  <sheetData>
    <row r="1" spans="1:5" ht="15.6" x14ac:dyDescent="0.25">
      <c r="A1" s="53" t="s">
        <v>5</v>
      </c>
      <c r="B1" s="53"/>
      <c r="C1" s="53"/>
      <c r="D1" s="53"/>
      <c r="E1" s="53"/>
    </row>
    <row r="2" spans="1:5" ht="15.6" x14ac:dyDescent="0.25">
      <c r="A2" s="54" t="s">
        <v>52</v>
      </c>
      <c r="B2" s="54"/>
      <c r="C2" s="54"/>
      <c r="D2" s="54"/>
      <c r="E2" s="54"/>
    </row>
    <row r="3" spans="1:5" ht="15.6" x14ac:dyDescent="0.25">
      <c r="A3" s="54" t="s">
        <v>53</v>
      </c>
      <c r="B3" s="54"/>
      <c r="C3" s="54"/>
      <c r="D3" s="54"/>
      <c r="E3" s="54"/>
    </row>
    <row r="5" spans="1:5" ht="13.8" x14ac:dyDescent="0.25">
      <c r="C5" s="26" t="s">
        <v>15</v>
      </c>
      <c r="D5" s="26" t="s">
        <v>17</v>
      </c>
    </row>
    <row r="6" spans="1:5" ht="13.8" x14ac:dyDescent="0.25">
      <c r="C6" s="13" t="s">
        <v>16</v>
      </c>
      <c r="D6" s="13" t="s">
        <v>16</v>
      </c>
    </row>
    <row r="7" spans="1:5" ht="13.8" x14ac:dyDescent="0.25">
      <c r="C7" s="12"/>
      <c r="D7" s="12"/>
    </row>
    <row r="8" spans="1:5" ht="13.8" x14ac:dyDescent="0.25">
      <c r="B8" s="3" t="s">
        <v>14</v>
      </c>
      <c r="C8" s="29">
        <v>44378</v>
      </c>
      <c r="D8" s="29">
        <v>44742</v>
      </c>
    </row>
    <row r="9" spans="1:5" ht="13.8" x14ac:dyDescent="0.25">
      <c r="B9" s="3"/>
      <c r="C9" s="29"/>
      <c r="D9" s="29"/>
    </row>
    <row r="10" spans="1:5" ht="13.8" x14ac:dyDescent="0.25">
      <c r="B10" s="3" t="s">
        <v>20</v>
      </c>
      <c r="C10" s="29">
        <v>43282</v>
      </c>
      <c r="D10" s="29">
        <v>43646</v>
      </c>
    </row>
    <row r="11" spans="1:5" ht="13.8" x14ac:dyDescent="0.25">
      <c r="B11" s="3"/>
      <c r="C11" s="29"/>
      <c r="D11" s="29"/>
    </row>
    <row r="13" spans="1:5" ht="27.6" x14ac:dyDescent="0.25">
      <c r="A13" s="28"/>
      <c r="B13" s="30" t="s">
        <v>3</v>
      </c>
      <c r="C13" s="13" t="s">
        <v>21</v>
      </c>
      <c r="D13" s="13" t="s">
        <v>4</v>
      </c>
    </row>
    <row r="14" spans="1:5" ht="13.8" x14ac:dyDescent="0.25">
      <c r="A14" s="28"/>
      <c r="B14" s="9"/>
      <c r="C14" s="12"/>
      <c r="D14" s="12"/>
    </row>
    <row r="15" spans="1:5" ht="14.25" customHeight="1" x14ac:dyDescent="0.25">
      <c r="A15" s="26">
        <v>301</v>
      </c>
      <c r="B15" s="3" t="s">
        <v>13</v>
      </c>
      <c r="C15" s="10">
        <v>2300000</v>
      </c>
      <c r="D15" s="10">
        <v>2950000</v>
      </c>
      <c r="E15" s="20"/>
    </row>
    <row r="16" spans="1:5" ht="13.8" x14ac:dyDescent="0.25">
      <c r="A16" s="26"/>
      <c r="B16" s="3"/>
      <c r="C16" s="10"/>
      <c r="D16" s="10"/>
      <c r="E16" s="19"/>
    </row>
    <row r="17" spans="1:5" ht="13.8" x14ac:dyDescent="0.25">
      <c r="A17" s="26">
        <v>302</v>
      </c>
      <c r="B17" s="3" t="s">
        <v>71</v>
      </c>
      <c r="C17" s="10">
        <v>100000</v>
      </c>
      <c r="D17" s="10">
        <v>75000</v>
      </c>
      <c r="E17" s="19"/>
    </row>
    <row r="18" spans="1:5" ht="13.8" x14ac:dyDescent="0.25">
      <c r="A18" s="26"/>
      <c r="B18" s="3"/>
      <c r="C18" s="10"/>
      <c r="D18" s="10"/>
      <c r="E18" s="19"/>
    </row>
    <row r="19" spans="1:5" ht="13.8" x14ac:dyDescent="0.25">
      <c r="A19" s="26">
        <v>303</v>
      </c>
      <c r="B19" s="3" t="s">
        <v>12</v>
      </c>
      <c r="C19" s="21"/>
      <c r="D19" s="21">
        <v>37500</v>
      </c>
      <c r="E19" s="20"/>
    </row>
    <row r="20" spans="1:5" ht="13.8" x14ac:dyDescent="0.25">
      <c r="A20" s="26"/>
      <c r="B20" s="3"/>
      <c r="C20" s="10"/>
      <c r="D20" s="10"/>
      <c r="E20" s="20"/>
    </row>
    <row r="21" spans="1:5" ht="13.8" x14ac:dyDescent="0.25">
      <c r="A21" s="26">
        <v>304</v>
      </c>
      <c r="B21" s="3" t="s">
        <v>0</v>
      </c>
      <c r="C21" s="10">
        <f>+C15-C19-C17</f>
        <v>2200000</v>
      </c>
      <c r="D21" s="10">
        <f>+D15-D19-D17</f>
        <v>2837500</v>
      </c>
      <c r="E21" s="32" t="s">
        <v>68</v>
      </c>
    </row>
    <row r="22" spans="1:5" ht="13.8" x14ac:dyDescent="0.25">
      <c r="A22" s="26"/>
      <c r="B22" s="3"/>
      <c r="C22" s="10"/>
      <c r="D22" s="10"/>
      <c r="E22" s="8" t="s">
        <v>67</v>
      </c>
    </row>
    <row r="23" spans="1:5" ht="13.8" x14ac:dyDescent="0.25">
      <c r="A23" s="26"/>
      <c r="B23" s="3" t="s">
        <v>25</v>
      </c>
      <c r="C23" s="10"/>
      <c r="D23" s="10"/>
      <c r="E23" s="8"/>
    </row>
    <row r="24" spans="1:5" ht="13.8" x14ac:dyDescent="0.25">
      <c r="A24" s="26"/>
      <c r="B24" s="3"/>
      <c r="C24" s="10"/>
      <c r="D24" s="10"/>
      <c r="E24" s="8"/>
    </row>
    <row r="25" spans="1:5" ht="13.8" x14ac:dyDescent="0.25">
      <c r="A25" s="26">
        <v>305</v>
      </c>
      <c r="B25" s="3" t="s">
        <v>22</v>
      </c>
      <c r="C25" s="10">
        <v>0</v>
      </c>
      <c r="D25" s="10">
        <v>5000</v>
      </c>
      <c r="E25" s="8"/>
    </row>
    <row r="26" spans="1:5" ht="13.8" x14ac:dyDescent="0.25">
      <c r="A26" s="26"/>
      <c r="B26" s="3"/>
      <c r="C26" s="10"/>
      <c r="D26" s="10"/>
      <c r="E26" s="8"/>
    </row>
    <row r="27" spans="1:5" ht="13.8" x14ac:dyDescent="0.25">
      <c r="A27" s="26">
        <v>306</v>
      </c>
      <c r="B27" s="3" t="s">
        <v>23</v>
      </c>
      <c r="C27" s="10">
        <v>165000</v>
      </c>
      <c r="D27" s="10">
        <v>220000</v>
      </c>
      <c r="E27" s="8"/>
    </row>
    <row r="28" spans="1:5" ht="13.8" x14ac:dyDescent="0.25">
      <c r="A28" s="26"/>
      <c r="B28" s="3"/>
      <c r="C28" s="10"/>
      <c r="D28" s="10"/>
      <c r="E28" s="8"/>
    </row>
    <row r="29" spans="1:5" ht="13.8" x14ac:dyDescent="0.25">
      <c r="A29" s="26">
        <v>307</v>
      </c>
      <c r="B29" s="3" t="s">
        <v>24</v>
      </c>
      <c r="C29" s="10">
        <v>30000</v>
      </c>
      <c r="D29" s="10">
        <v>42000</v>
      </c>
      <c r="E29" s="8"/>
    </row>
    <row r="30" spans="1:5" ht="13.8" x14ac:dyDescent="0.25">
      <c r="A30" s="26"/>
      <c r="B30" s="3"/>
      <c r="C30" s="10"/>
      <c r="D30" s="10"/>
      <c r="E30" s="8"/>
    </row>
    <row r="31" spans="1:5" ht="13.8" x14ac:dyDescent="0.25">
      <c r="A31" s="26">
        <v>308</v>
      </c>
      <c r="B31" s="3" t="s">
        <v>26</v>
      </c>
      <c r="C31" s="10">
        <v>210000</v>
      </c>
      <c r="D31" s="10">
        <v>300000</v>
      </c>
      <c r="E31" s="8"/>
    </row>
    <row r="32" spans="1:5" ht="13.8" x14ac:dyDescent="0.25">
      <c r="A32" s="26"/>
      <c r="B32" s="3"/>
      <c r="C32" s="10"/>
      <c r="D32" s="10"/>
      <c r="E32" s="8"/>
    </row>
    <row r="33" spans="1:5" ht="13.8" x14ac:dyDescent="0.25">
      <c r="A33" s="26">
        <v>309</v>
      </c>
      <c r="B33" s="3" t="s">
        <v>28</v>
      </c>
      <c r="C33" s="10">
        <v>0</v>
      </c>
      <c r="D33" s="10">
        <v>0</v>
      </c>
      <c r="E33" s="8"/>
    </row>
    <row r="34" spans="1:5" ht="13.8" x14ac:dyDescent="0.25">
      <c r="A34" s="26"/>
      <c r="B34" s="3"/>
      <c r="C34" s="10"/>
      <c r="D34" s="10"/>
      <c r="E34" s="8"/>
    </row>
    <row r="35" spans="1:5" ht="13.8" x14ac:dyDescent="0.25">
      <c r="A35" s="26">
        <v>310</v>
      </c>
      <c r="B35" s="3" t="s">
        <v>27</v>
      </c>
      <c r="C35" s="10">
        <v>25000</v>
      </c>
      <c r="D35" s="10">
        <v>50000</v>
      </c>
      <c r="E35" s="8"/>
    </row>
    <row r="36" spans="1:5" ht="13.8" x14ac:dyDescent="0.25">
      <c r="A36" s="26"/>
      <c r="B36" s="3"/>
      <c r="C36" s="10"/>
      <c r="D36" s="10"/>
      <c r="E36" s="8"/>
    </row>
    <row r="37" spans="1:5" ht="13.8" x14ac:dyDescent="0.25">
      <c r="A37" s="26">
        <v>311</v>
      </c>
      <c r="B37" s="3" t="s">
        <v>29</v>
      </c>
      <c r="C37" s="21">
        <v>0</v>
      </c>
      <c r="D37" s="21">
        <v>0</v>
      </c>
      <c r="E37" s="8"/>
    </row>
    <row r="38" spans="1:5" ht="13.8" x14ac:dyDescent="0.25">
      <c r="A38" s="26"/>
      <c r="B38" s="3"/>
      <c r="D38" s="10"/>
      <c r="E38" s="8"/>
    </row>
    <row r="39" spans="1:5" ht="13.8" x14ac:dyDescent="0.25">
      <c r="A39" s="26">
        <v>312</v>
      </c>
      <c r="B39" s="3" t="s">
        <v>30</v>
      </c>
      <c r="C39" s="10">
        <f>SUM(C21:C37)</f>
        <v>2630000</v>
      </c>
      <c r="D39" s="10">
        <f>SUM(D21:D37)</f>
        <v>3454500</v>
      </c>
      <c r="E39" s="32" t="s">
        <v>54</v>
      </c>
    </row>
    <row r="40" spans="1:5" ht="13.8" x14ac:dyDescent="0.25">
      <c r="A40" s="26"/>
      <c r="B40" s="3"/>
      <c r="C40" s="10"/>
      <c r="D40" s="10"/>
      <c r="E40" s="8"/>
    </row>
    <row r="41" spans="1:5" ht="13.8" x14ac:dyDescent="0.25">
      <c r="A41" s="26">
        <v>313</v>
      </c>
      <c r="B41" s="3" t="s">
        <v>1</v>
      </c>
      <c r="C41" s="21">
        <v>225000</v>
      </c>
      <c r="D41" s="21">
        <v>225000</v>
      </c>
      <c r="E41" s="8"/>
    </row>
    <row r="42" spans="1:5" ht="13.8" x14ac:dyDescent="0.25">
      <c r="A42" s="26"/>
      <c r="B42" s="3"/>
      <c r="C42" s="10"/>
      <c r="D42" s="10"/>
    </row>
    <row r="43" spans="1:5" ht="14.4" thickBot="1" x14ac:dyDescent="0.3">
      <c r="A43" s="26">
        <v>314</v>
      </c>
      <c r="B43" s="3" t="s">
        <v>31</v>
      </c>
      <c r="C43" s="22">
        <f>ROUND(+C39/C41,2)</f>
        <v>11.69</v>
      </c>
      <c r="D43" s="11">
        <f>ROUND(+D39/D41,2)</f>
        <v>15.35</v>
      </c>
      <c r="E43" s="32" t="s">
        <v>57</v>
      </c>
    </row>
    <row r="44" spans="1:5" ht="14.4" thickTop="1" x14ac:dyDescent="0.25">
      <c r="A44" s="26"/>
      <c r="B44" s="3"/>
      <c r="C44" s="11"/>
      <c r="D44" s="11"/>
    </row>
    <row r="45" spans="1:5" ht="13.8" x14ac:dyDescent="0.25">
      <c r="A45" s="26">
        <v>315</v>
      </c>
      <c r="B45" s="3" t="s">
        <v>34</v>
      </c>
      <c r="C45" s="23"/>
      <c r="D45" s="24">
        <f>+C43</f>
        <v>11.69</v>
      </c>
      <c r="E45" s="32" t="s">
        <v>58</v>
      </c>
    </row>
    <row r="46" spans="1:5" ht="13.8" x14ac:dyDescent="0.25">
      <c r="A46" s="26"/>
      <c r="B46" s="3"/>
      <c r="C46" s="23"/>
      <c r="D46" s="11"/>
    </row>
    <row r="47" spans="1:5" ht="13.8" x14ac:dyDescent="0.25">
      <c r="A47" s="26">
        <v>316</v>
      </c>
      <c r="B47" s="3" t="s">
        <v>32</v>
      </c>
      <c r="C47" s="23"/>
      <c r="D47" s="24">
        <f>ROUND(+D43-D45,2)</f>
        <v>3.66</v>
      </c>
      <c r="E47" s="32" t="s">
        <v>59</v>
      </c>
    </row>
    <row r="48" spans="1:5" ht="13.8" x14ac:dyDescent="0.25">
      <c r="B48" s="3"/>
      <c r="C48" s="23"/>
      <c r="D48" s="11"/>
    </row>
    <row r="49" spans="1:5" ht="14.4" thickBot="1" x14ac:dyDescent="0.3">
      <c r="A49" s="26">
        <v>317</v>
      </c>
      <c r="B49" s="3" t="s">
        <v>33</v>
      </c>
      <c r="C49" s="23"/>
      <c r="D49" s="25">
        <f>ROUND(D47*D41,0)</f>
        <v>823500</v>
      </c>
      <c r="E49" s="32" t="s">
        <v>60</v>
      </c>
    </row>
    <row r="50" spans="1:5" ht="13.8" thickTop="1" x14ac:dyDescent="0.25"/>
  </sheetData>
  <mergeCells count="3">
    <mergeCell ref="A1:E1"/>
    <mergeCell ref="A2:E2"/>
    <mergeCell ref="A3:E3"/>
  </mergeCells>
  <pageMargins left="0.7" right="0.7" top="0.75" bottom="0.75" header="0.3" footer="0.3"/>
  <pageSetup scale="66" orientation="portrait" r:id="rId1"/>
  <headerFooter>
    <oddFooter>&amp;C&amp;"Arial,Regular"&amp;P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Page 1</vt:lpstr>
      <vt:lpstr>Page 2 </vt:lpstr>
      <vt:lpstr>Page 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Nursing Facility Staffing Data and Statistics (Schedule X) - Revised Nov 2015.xls</dc:title>
  <dc:creator>mbaumgart</dc:creator>
  <cp:lastModifiedBy>Tracy R. Mitchell</cp:lastModifiedBy>
  <cp:lastPrinted>2021-11-02T12:03:28Z</cp:lastPrinted>
  <dcterms:created xsi:type="dcterms:W3CDTF">2017-06-19T08:53:45Z</dcterms:created>
  <dcterms:modified xsi:type="dcterms:W3CDTF">2021-11-08T12:11:56Z</dcterms:modified>
</cp:coreProperties>
</file>