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codeName="ThisWorkbook" autoCompressPictures="0"/>
  <mc:AlternateContent xmlns:mc="http://schemas.openxmlformats.org/markup-compatibility/2006">
    <mc:Choice Requires="x15">
      <x15ac:absPath xmlns:x15ac="http://schemas.microsoft.com/office/spreadsheetml/2010/11/ac" url="S:\ICSB Documents\Financial &amp; Budget Workbooks\Financial Reporting Worksheet\Current Version\"/>
    </mc:Choice>
  </mc:AlternateContent>
  <xr:revisionPtr revIDLastSave="0" documentId="13_ncr:1_{73DD06AC-9495-4131-8D8F-4AC5E9308495}" xr6:coauthVersionLast="47" xr6:coauthVersionMax="47" xr10:uidLastSave="{00000000-0000-0000-0000-000000000000}"/>
  <bookViews>
    <workbookView xWindow="-28920" yWindow="-120" windowWidth="29040" windowHeight="15840" tabRatio="751" activeTab="2" xr2:uid="{00000000-000D-0000-FFFF-FFFF00000000}"/>
  </bookViews>
  <sheets>
    <sheet name="1. Instructions" sheetId="15" r:id="rId1"/>
    <sheet name="2. Reporting Dates" sheetId="18" r:id="rId2"/>
    <sheet name="3. School Information" sheetId="16" r:id="rId3"/>
    <sheet name="4. Financial Position" sheetId="5" r:id="rId4"/>
    <sheet name="5. Annual Budget" sheetId="8" r:id="rId5"/>
    <sheet name="6. Quarterly Report" sheetId="14" r:id="rId6"/>
    <sheet name="CONTROL" sheetId="17" state="veryHidden" r:id="rId7"/>
  </sheets>
  <externalReferences>
    <externalReference r:id="rId8"/>
    <externalReference r:id="rId9"/>
  </externalReferences>
  <definedNames>
    <definedName name="_Fill" localSheetId="1" hidden="1">#REF!</definedName>
    <definedName name="_Fill" hidden="1">#REF!</definedName>
    <definedName name="_Key1" localSheetId="1" hidden="1">#REF!</definedName>
    <definedName name="_Key1" hidden="1">#REF!</definedName>
    <definedName name="_Order1" hidden="1">255</definedName>
    <definedName name="_Sort" localSheetId="1" hidden="1">#REF!</definedName>
    <definedName name="_Sort" hidden="1">#REF!</definedName>
    <definedName name="_Table1_In1" localSheetId="1" hidden="1">#REF!</definedName>
    <definedName name="_Table1_In1" hidden="1">#REF!</definedName>
    <definedName name="_Table1_Out" localSheetId="1" hidden="1">#REF!</definedName>
    <definedName name="_Table1_Out" hidden="1">#REF!</definedName>
    <definedName name="_Table2_In1" localSheetId="1" hidden="1">#REF!</definedName>
    <definedName name="_Table2_In1" hidden="1">#REF!</definedName>
    <definedName name="_Table2_Out" localSheetId="1" hidden="1">#REF!</definedName>
    <definedName name="_Table2_Out" hidden="1">#REF!</definedName>
    <definedName name="AcadYr1">'3. School Information'!$D$19</definedName>
    <definedName name="CorpList">[1]CONTROL!$C$17:$C$306</definedName>
    <definedName name="DATA_01" localSheetId="1" hidden="1">'[2]Bond Amortization1'!#REF!</definedName>
    <definedName name="DATA_01" hidden="1">'[2]Bond Amortization1'!#REF!</definedName>
    <definedName name="DATA_08" localSheetId="1" hidden="1">'[2]Bond Amortization1'!#REF!</definedName>
    <definedName name="DATA_08" hidden="1">'[2]Bond Amortization1'!#REF!</definedName>
    <definedName name="DVList_AcadYr">CONTROL!$C$23:$C$25</definedName>
    <definedName name="IntroPrintArea" localSheetId="1" hidden="1">#REF!</definedName>
    <definedName name="IntroPrintArea" hidden="1">#REF!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40834.4439583333</definedName>
    <definedName name="IQ_NTM" hidden="1">6000</definedName>
    <definedName name="IQ_TODAY" hidden="1">0</definedName>
    <definedName name="IQ_WEEK" hidden="1">50000</definedName>
    <definedName name="IQ_YTD" hidden="1">3000</definedName>
    <definedName name="IQ_YTDMONTH" hidden="1">130000</definedName>
    <definedName name="Mssg1">CONTROL!$C$43</definedName>
    <definedName name="Mssg2">CONTROL!#REF!</definedName>
    <definedName name="MssgQ">CONTROL!#REF!</definedName>
    <definedName name="MssgQtr">CONTROL!$F$41</definedName>
    <definedName name="mySchools">Table2[[#All],[SCHOOLS]]</definedName>
    <definedName name="PriorPeriod">CONTROL!$G$24</definedName>
    <definedName name="Quarters">CONTROL!#REF!</definedName>
    <definedName name="School">CONTROL!$G$14</definedName>
    <definedName name="SCHOOLS">CONTROL!$C$49:$D$90</definedName>
    <definedName name="Z_5E4DC421_887D_9843_8B54_CF861F76B668_.wvu.PrintArea" localSheetId="0" hidden="1">'1. Instructions'!$C$2:$D$31</definedName>
    <definedName name="Z_5E4DC421_887D_9843_8B54_CF861F76B668_.wvu.PrintArea" localSheetId="1" hidden="1">'2. Reporting Dates'!$C$2:$D$24</definedName>
    <definedName name="Z_5E4DC421_887D_9843_8B54_CF861F76B668_.wvu.PrintArea" localSheetId="2" hidden="1">'3. School Information'!$C$3:$D$21</definedName>
    <definedName name="Z_7E5415B2_297C_4CDE_9A5E_CCA4F5662440_.wvu.PrintArea" localSheetId="0" hidden="1">'1. Instructions'!$C$2:$D$31</definedName>
    <definedName name="Z_7E5415B2_297C_4CDE_9A5E_CCA4F5662440_.wvu.PrintArea" localSheetId="1" hidden="1">'2. Reporting Dates'!$C$2:$D$24</definedName>
    <definedName name="Z_7E5415B2_297C_4CDE_9A5E_CCA4F5662440_.wvu.PrintArea" localSheetId="2" hidden="1">'3. School Information'!$C$3:$D$21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1" i="14" l="1"/>
  <c r="O129" i="8"/>
  <c r="O123" i="8"/>
  <c r="X167" i="14"/>
  <c r="X166" i="14"/>
  <c r="X165" i="14"/>
  <c r="X164" i="14"/>
  <c r="X163" i="14"/>
  <c r="X158" i="14"/>
  <c r="X157" i="14"/>
  <c r="X156" i="14"/>
  <c r="X155" i="14"/>
  <c r="X154" i="14"/>
  <c r="X153" i="14"/>
  <c r="X152" i="14"/>
  <c r="X151" i="14"/>
  <c r="X150" i="14"/>
  <c r="X149" i="14"/>
  <c r="X148" i="14"/>
  <c r="X146" i="14"/>
  <c r="X145" i="14"/>
  <c r="X144" i="14"/>
  <c r="X143" i="14"/>
  <c r="X138" i="14"/>
  <c r="X137" i="14"/>
  <c r="X136" i="14"/>
  <c r="X135" i="14"/>
  <c r="X134" i="14"/>
  <c r="X133" i="14"/>
  <c r="X132" i="14"/>
  <c r="X131" i="14"/>
  <c r="X130" i="14"/>
  <c r="X129" i="14"/>
  <c r="X128" i="14"/>
  <c r="X127" i="14"/>
  <c r="X126" i="14"/>
  <c r="X125" i="14"/>
  <c r="X120" i="14"/>
  <c r="X119" i="14"/>
  <c r="X114" i="14"/>
  <c r="X113" i="14"/>
  <c r="X108" i="14"/>
  <c r="X107" i="14"/>
  <c r="X106" i="14"/>
  <c r="X105" i="14"/>
  <c r="X104" i="14"/>
  <c r="X103" i="14"/>
  <c r="X102" i="14"/>
  <c r="X101" i="14"/>
  <c r="X94" i="14"/>
  <c r="X93" i="14"/>
  <c r="X92" i="14"/>
  <c r="X91" i="14"/>
  <c r="X84" i="14"/>
  <c r="X83" i="14"/>
  <c r="X82" i="14"/>
  <c r="X81" i="14"/>
  <c r="X80" i="14"/>
  <c r="X79" i="14"/>
  <c r="X78" i="14"/>
  <c r="X77" i="14"/>
  <c r="X76" i="14"/>
  <c r="X71" i="14"/>
  <c r="X70" i="14"/>
  <c r="X69" i="14"/>
  <c r="X68" i="14"/>
  <c r="X63" i="14"/>
  <c r="X62" i="14"/>
  <c r="X61" i="14"/>
  <c r="X60" i="14"/>
  <c r="W167" i="14"/>
  <c r="W166" i="14"/>
  <c r="W165" i="14"/>
  <c r="W164" i="14"/>
  <c r="W163" i="14"/>
  <c r="W158" i="14"/>
  <c r="W157" i="14"/>
  <c r="W156" i="14"/>
  <c r="W155" i="14"/>
  <c r="W154" i="14"/>
  <c r="W153" i="14"/>
  <c r="W152" i="14"/>
  <c r="W151" i="14"/>
  <c r="W150" i="14"/>
  <c r="W149" i="14"/>
  <c r="W148" i="14"/>
  <c r="W146" i="14"/>
  <c r="W145" i="14"/>
  <c r="W144" i="14"/>
  <c r="W143" i="14"/>
  <c r="W138" i="14"/>
  <c r="W137" i="14"/>
  <c r="W136" i="14"/>
  <c r="W135" i="14"/>
  <c r="W134" i="14"/>
  <c r="W133" i="14"/>
  <c r="W132" i="14"/>
  <c r="W131" i="14"/>
  <c r="W130" i="14"/>
  <c r="W129" i="14"/>
  <c r="W128" i="14"/>
  <c r="W127" i="14"/>
  <c r="W126" i="14"/>
  <c r="W125" i="14"/>
  <c r="W120" i="14"/>
  <c r="W119" i="14"/>
  <c r="W114" i="14"/>
  <c r="W113" i="14"/>
  <c r="W108" i="14"/>
  <c r="W107" i="14"/>
  <c r="W106" i="14"/>
  <c r="W105" i="14"/>
  <c r="W104" i="14"/>
  <c r="W103" i="14"/>
  <c r="W102" i="14"/>
  <c r="W101" i="14"/>
  <c r="W94" i="14"/>
  <c r="W93" i="14"/>
  <c r="W92" i="14"/>
  <c r="W91" i="14"/>
  <c r="W84" i="14"/>
  <c r="W83" i="14"/>
  <c r="W82" i="14"/>
  <c r="W81" i="14"/>
  <c r="W80" i="14"/>
  <c r="W79" i="14"/>
  <c r="W78" i="14"/>
  <c r="W77" i="14"/>
  <c r="W76" i="14"/>
  <c r="W71" i="14"/>
  <c r="W70" i="14"/>
  <c r="W69" i="14"/>
  <c r="W68" i="14"/>
  <c r="W63" i="14"/>
  <c r="W62" i="14"/>
  <c r="W61" i="14"/>
  <c r="W60" i="14"/>
  <c r="I167" i="14"/>
  <c r="I166" i="14"/>
  <c r="I165" i="14"/>
  <c r="I164" i="14"/>
  <c r="I163" i="14"/>
  <c r="L167" i="14"/>
  <c r="L166" i="14"/>
  <c r="L165" i="14"/>
  <c r="L164" i="14"/>
  <c r="L163" i="14"/>
  <c r="O167" i="14"/>
  <c r="O166" i="14"/>
  <c r="O165" i="14"/>
  <c r="O164" i="14"/>
  <c r="O163" i="14"/>
  <c r="R167" i="14"/>
  <c r="R166" i="14"/>
  <c r="R165" i="14"/>
  <c r="R164" i="14"/>
  <c r="R163" i="14"/>
  <c r="R158" i="14"/>
  <c r="R157" i="14"/>
  <c r="R156" i="14"/>
  <c r="R155" i="14"/>
  <c r="R154" i="14"/>
  <c r="R153" i="14"/>
  <c r="R152" i="14"/>
  <c r="R151" i="14"/>
  <c r="R150" i="14"/>
  <c r="R149" i="14"/>
  <c r="R148" i="14"/>
  <c r="R146" i="14"/>
  <c r="R145" i="14"/>
  <c r="R144" i="14"/>
  <c r="R143" i="14"/>
  <c r="O158" i="14"/>
  <c r="O157" i="14"/>
  <c r="O156" i="14"/>
  <c r="O155" i="14"/>
  <c r="O154" i="14"/>
  <c r="O153" i="14"/>
  <c r="O152" i="14"/>
  <c r="O151" i="14"/>
  <c r="O150" i="14"/>
  <c r="O149" i="14"/>
  <c r="O148" i="14"/>
  <c r="O146" i="14"/>
  <c r="O145" i="14"/>
  <c r="O144" i="14"/>
  <c r="O143" i="14"/>
  <c r="L158" i="14"/>
  <c r="L157" i="14"/>
  <c r="L156" i="14"/>
  <c r="L155" i="14"/>
  <c r="L154" i="14"/>
  <c r="L153" i="14"/>
  <c r="L152" i="14"/>
  <c r="L151" i="14"/>
  <c r="L150" i="14"/>
  <c r="L149" i="14"/>
  <c r="L148" i="14"/>
  <c r="L146" i="14"/>
  <c r="L145" i="14"/>
  <c r="L144" i="14"/>
  <c r="L143" i="14"/>
  <c r="I158" i="14"/>
  <c r="I157" i="14"/>
  <c r="I156" i="14"/>
  <c r="I155" i="14"/>
  <c r="I154" i="14"/>
  <c r="I153" i="14"/>
  <c r="I152" i="14"/>
  <c r="I151" i="14"/>
  <c r="I150" i="14"/>
  <c r="I149" i="14"/>
  <c r="I148" i="14"/>
  <c r="I146" i="14"/>
  <c r="I145" i="14"/>
  <c r="I144" i="14"/>
  <c r="I143" i="14"/>
  <c r="R138" i="14"/>
  <c r="R137" i="14"/>
  <c r="R136" i="14"/>
  <c r="R135" i="14"/>
  <c r="R134" i="14"/>
  <c r="R133" i="14"/>
  <c r="R132" i="14"/>
  <c r="R131" i="14"/>
  <c r="R130" i="14"/>
  <c r="R129" i="14"/>
  <c r="R128" i="14"/>
  <c r="R127" i="14"/>
  <c r="R126" i="14"/>
  <c r="R125" i="14"/>
  <c r="O138" i="14"/>
  <c r="O137" i="14"/>
  <c r="O136" i="14"/>
  <c r="O135" i="14"/>
  <c r="O134" i="14"/>
  <c r="O133" i="14"/>
  <c r="O132" i="14"/>
  <c r="O131" i="14"/>
  <c r="O130" i="14"/>
  <c r="O129" i="14"/>
  <c r="O128" i="14"/>
  <c r="O127" i="14"/>
  <c r="O126" i="14"/>
  <c r="O125" i="14"/>
  <c r="L138" i="14"/>
  <c r="L137" i="14"/>
  <c r="L136" i="14"/>
  <c r="L135" i="14"/>
  <c r="L134" i="14"/>
  <c r="L133" i="14"/>
  <c r="L132" i="14"/>
  <c r="L131" i="14"/>
  <c r="L130" i="14"/>
  <c r="L129" i="14"/>
  <c r="L128" i="14"/>
  <c r="L127" i="14"/>
  <c r="L126" i="14"/>
  <c r="L125" i="14"/>
  <c r="I138" i="14"/>
  <c r="I137" i="14"/>
  <c r="I136" i="14"/>
  <c r="I135" i="14"/>
  <c r="I134" i="14"/>
  <c r="I133" i="14"/>
  <c r="I132" i="14"/>
  <c r="I131" i="14"/>
  <c r="I130" i="14"/>
  <c r="I129" i="14"/>
  <c r="I128" i="14"/>
  <c r="I127" i="14"/>
  <c r="I126" i="14"/>
  <c r="I125" i="14"/>
  <c r="I120" i="14"/>
  <c r="I119" i="14"/>
  <c r="L120" i="14"/>
  <c r="L119" i="14"/>
  <c r="O120" i="14"/>
  <c r="O119" i="14"/>
  <c r="R120" i="14"/>
  <c r="R119" i="14"/>
  <c r="R114" i="14"/>
  <c r="R113" i="14"/>
  <c r="O114" i="14"/>
  <c r="O113" i="14"/>
  <c r="L114" i="14"/>
  <c r="L113" i="14"/>
  <c r="I114" i="14"/>
  <c r="I113" i="14"/>
  <c r="I108" i="14"/>
  <c r="I107" i="14"/>
  <c r="I106" i="14"/>
  <c r="I105" i="14"/>
  <c r="I104" i="14"/>
  <c r="I103" i="14"/>
  <c r="I102" i="14"/>
  <c r="I101" i="14"/>
  <c r="L108" i="14"/>
  <c r="L107" i="14"/>
  <c r="L106" i="14"/>
  <c r="L105" i="14"/>
  <c r="L104" i="14"/>
  <c r="L103" i="14"/>
  <c r="L102" i="14"/>
  <c r="L101" i="14"/>
  <c r="O108" i="14"/>
  <c r="O107" i="14"/>
  <c r="O106" i="14"/>
  <c r="O105" i="14"/>
  <c r="O104" i="14"/>
  <c r="O103" i="14"/>
  <c r="O102" i="14"/>
  <c r="O101" i="14"/>
  <c r="R108" i="14"/>
  <c r="R107" i="14"/>
  <c r="R106" i="14"/>
  <c r="R105" i="14"/>
  <c r="R104" i="14"/>
  <c r="R103" i="14"/>
  <c r="R102" i="14"/>
  <c r="R101" i="14"/>
  <c r="R94" i="14"/>
  <c r="R93" i="14"/>
  <c r="R92" i="14"/>
  <c r="R91" i="14"/>
  <c r="O94" i="14"/>
  <c r="O93" i="14"/>
  <c r="O92" i="14"/>
  <c r="O91" i="14"/>
  <c r="L94" i="14"/>
  <c r="L93" i="14"/>
  <c r="L92" i="14"/>
  <c r="L91" i="14"/>
  <c r="I94" i="14"/>
  <c r="I93" i="14"/>
  <c r="I92" i="14"/>
  <c r="I91" i="14"/>
  <c r="R84" i="14"/>
  <c r="R83" i="14"/>
  <c r="R82" i="14"/>
  <c r="R81" i="14"/>
  <c r="R80" i="14"/>
  <c r="R79" i="14"/>
  <c r="R78" i="14"/>
  <c r="R77" i="14"/>
  <c r="R76" i="14"/>
  <c r="O84" i="14"/>
  <c r="O83" i="14"/>
  <c r="O82" i="14"/>
  <c r="O81" i="14"/>
  <c r="O80" i="14"/>
  <c r="O79" i="14"/>
  <c r="O78" i="14"/>
  <c r="O77" i="14"/>
  <c r="O76" i="14"/>
  <c r="L84" i="14"/>
  <c r="L83" i="14"/>
  <c r="L82" i="14"/>
  <c r="L81" i="14"/>
  <c r="L80" i="14"/>
  <c r="L79" i="14"/>
  <c r="L78" i="14"/>
  <c r="L77" i="14"/>
  <c r="L76" i="14"/>
  <c r="I84" i="14"/>
  <c r="I83" i="14"/>
  <c r="I82" i="14"/>
  <c r="I81" i="14"/>
  <c r="I80" i="14"/>
  <c r="I79" i="14"/>
  <c r="I78" i="14"/>
  <c r="I77" i="14"/>
  <c r="I76" i="14"/>
  <c r="R71" i="14"/>
  <c r="R70" i="14"/>
  <c r="R69" i="14"/>
  <c r="R68" i="14"/>
  <c r="O71" i="14"/>
  <c r="O70" i="14"/>
  <c r="O69" i="14"/>
  <c r="O68" i="14"/>
  <c r="L71" i="14"/>
  <c r="L70" i="14"/>
  <c r="L69" i="14"/>
  <c r="I71" i="14"/>
  <c r="I70" i="14"/>
  <c r="I69" i="14"/>
  <c r="O63" i="14"/>
  <c r="O62" i="14"/>
  <c r="O61" i="14"/>
  <c r="O60" i="14"/>
  <c r="R63" i="14"/>
  <c r="R62" i="14"/>
  <c r="R61" i="14"/>
  <c r="R60" i="14"/>
  <c r="S167" i="14"/>
  <c r="S166" i="14"/>
  <c r="S165" i="14"/>
  <c r="S164" i="14"/>
  <c r="S163" i="14"/>
  <c r="S158" i="14"/>
  <c r="S157" i="14"/>
  <c r="S156" i="14"/>
  <c r="S155" i="14"/>
  <c r="S154" i="14"/>
  <c r="S153" i="14"/>
  <c r="S152" i="14"/>
  <c r="S151" i="14"/>
  <c r="S150" i="14"/>
  <c r="S149" i="14"/>
  <c r="S148" i="14"/>
  <c r="S146" i="14"/>
  <c r="S145" i="14"/>
  <c r="S144" i="14"/>
  <c r="S143" i="14"/>
  <c r="S138" i="14"/>
  <c r="S137" i="14"/>
  <c r="S136" i="14"/>
  <c r="S135" i="14"/>
  <c r="S134" i="14"/>
  <c r="S133" i="14"/>
  <c r="S132" i="14"/>
  <c r="S131" i="14"/>
  <c r="S130" i="14"/>
  <c r="S129" i="14"/>
  <c r="S128" i="14"/>
  <c r="S127" i="14"/>
  <c r="S126" i="14"/>
  <c r="S125" i="14"/>
  <c r="S120" i="14"/>
  <c r="S119" i="14"/>
  <c r="S114" i="14"/>
  <c r="S113" i="14"/>
  <c r="S108" i="14"/>
  <c r="S107" i="14"/>
  <c r="S106" i="14"/>
  <c r="S105" i="14"/>
  <c r="S104" i="14"/>
  <c r="S103" i="14"/>
  <c r="S102" i="14"/>
  <c r="S101" i="14"/>
  <c r="S94" i="14"/>
  <c r="S93" i="14"/>
  <c r="S92" i="14"/>
  <c r="S91" i="14"/>
  <c r="S84" i="14"/>
  <c r="S83" i="14"/>
  <c r="S82" i="14"/>
  <c r="S81" i="14"/>
  <c r="S80" i="14"/>
  <c r="S79" i="14"/>
  <c r="S78" i="14"/>
  <c r="S77" i="14"/>
  <c r="S76" i="14"/>
  <c r="S71" i="14"/>
  <c r="S70" i="14"/>
  <c r="S69" i="14"/>
  <c r="S68" i="14"/>
  <c r="S63" i="14"/>
  <c r="S62" i="14"/>
  <c r="S61" i="14"/>
  <c r="S60" i="14"/>
  <c r="M167" i="14"/>
  <c r="M166" i="14"/>
  <c r="M165" i="14"/>
  <c r="M164" i="14"/>
  <c r="M163" i="14"/>
  <c r="M158" i="14"/>
  <c r="M157" i="14"/>
  <c r="M156" i="14"/>
  <c r="M155" i="14"/>
  <c r="M154" i="14"/>
  <c r="M153" i="14"/>
  <c r="M152" i="14"/>
  <c r="M151" i="14"/>
  <c r="M150" i="14"/>
  <c r="M149" i="14"/>
  <c r="M148" i="14"/>
  <c r="M146" i="14"/>
  <c r="M145" i="14"/>
  <c r="M144" i="14"/>
  <c r="M143" i="14"/>
  <c r="M138" i="14"/>
  <c r="M137" i="14"/>
  <c r="M136" i="14"/>
  <c r="M135" i="14"/>
  <c r="M134" i="14"/>
  <c r="M133" i="14"/>
  <c r="M132" i="14"/>
  <c r="M131" i="14"/>
  <c r="M130" i="14"/>
  <c r="M129" i="14"/>
  <c r="M128" i="14"/>
  <c r="M127" i="14"/>
  <c r="M126" i="14"/>
  <c r="M125" i="14"/>
  <c r="M120" i="14"/>
  <c r="M119" i="14"/>
  <c r="M114" i="14"/>
  <c r="M113" i="14"/>
  <c r="M108" i="14"/>
  <c r="M107" i="14"/>
  <c r="M106" i="14"/>
  <c r="M105" i="14"/>
  <c r="M104" i="14"/>
  <c r="M103" i="14"/>
  <c r="M102" i="14"/>
  <c r="M101" i="14"/>
  <c r="M94" i="14"/>
  <c r="M93" i="14"/>
  <c r="M92" i="14"/>
  <c r="M91" i="14"/>
  <c r="M84" i="14"/>
  <c r="M83" i="14"/>
  <c r="M82" i="14"/>
  <c r="M81" i="14"/>
  <c r="M80" i="14"/>
  <c r="M79" i="14"/>
  <c r="M78" i="14"/>
  <c r="M77" i="14"/>
  <c r="M76" i="14"/>
  <c r="M71" i="14"/>
  <c r="M70" i="14"/>
  <c r="M69" i="14"/>
  <c r="M68" i="14"/>
  <c r="J163" i="14"/>
  <c r="J167" i="14"/>
  <c r="J166" i="14"/>
  <c r="J165" i="14"/>
  <c r="J164" i="14"/>
  <c r="J158" i="14"/>
  <c r="J157" i="14"/>
  <c r="J156" i="14"/>
  <c r="J155" i="14"/>
  <c r="J154" i="14"/>
  <c r="J153" i="14"/>
  <c r="J152" i="14"/>
  <c r="J151" i="14"/>
  <c r="J150" i="14"/>
  <c r="J149" i="14"/>
  <c r="J148" i="14"/>
  <c r="J146" i="14"/>
  <c r="J145" i="14"/>
  <c r="J144" i="14"/>
  <c r="J143" i="14"/>
  <c r="J138" i="14"/>
  <c r="J137" i="14"/>
  <c r="J136" i="14"/>
  <c r="J135" i="14"/>
  <c r="J134" i="14"/>
  <c r="J133" i="14"/>
  <c r="J132" i="14"/>
  <c r="J131" i="14"/>
  <c r="J130" i="14"/>
  <c r="J129" i="14"/>
  <c r="J128" i="14"/>
  <c r="J127" i="14"/>
  <c r="J126" i="14"/>
  <c r="J125" i="14"/>
  <c r="J120" i="14"/>
  <c r="J119" i="14"/>
  <c r="J113" i="14"/>
  <c r="J114" i="14"/>
  <c r="J108" i="14"/>
  <c r="J107" i="14"/>
  <c r="J106" i="14"/>
  <c r="J105" i="14"/>
  <c r="J104" i="14"/>
  <c r="J103" i="14"/>
  <c r="J102" i="14"/>
  <c r="J101" i="14"/>
  <c r="J94" i="14"/>
  <c r="J93" i="14"/>
  <c r="J92" i="14"/>
  <c r="J91" i="14"/>
  <c r="J84" i="14"/>
  <c r="J83" i="14"/>
  <c r="J82" i="14"/>
  <c r="J81" i="14"/>
  <c r="J80" i="14"/>
  <c r="J79" i="14"/>
  <c r="J78" i="14"/>
  <c r="J77" i="14"/>
  <c r="J76" i="14"/>
  <c r="J71" i="14"/>
  <c r="J70" i="14"/>
  <c r="J69" i="14"/>
  <c r="M63" i="14"/>
  <c r="M62" i="14"/>
  <c r="M61" i="14"/>
  <c r="L68" i="14"/>
  <c r="J68" i="14"/>
  <c r="I68" i="14"/>
  <c r="M60" i="14"/>
  <c r="L63" i="14"/>
  <c r="L62" i="14"/>
  <c r="L61" i="14"/>
  <c r="L60" i="14"/>
  <c r="J63" i="14"/>
  <c r="J62" i="14"/>
  <c r="J61" i="14"/>
  <c r="J60" i="14"/>
  <c r="I63" i="14"/>
  <c r="I62" i="14"/>
  <c r="I61" i="14"/>
  <c r="I60" i="14"/>
  <c r="X51" i="14"/>
  <c r="X50" i="14"/>
  <c r="X49" i="14"/>
  <c r="X48" i="14"/>
  <c r="Y48" i="14" s="1"/>
  <c r="X47" i="14"/>
  <c r="Y47" i="14" s="1"/>
  <c r="X46" i="14"/>
  <c r="X45" i="14"/>
  <c r="X44" i="14"/>
  <c r="X43" i="14"/>
  <c r="X42" i="14"/>
  <c r="W51" i="14"/>
  <c r="W50" i="14"/>
  <c r="Y50" i="14" s="1"/>
  <c r="W49" i="14"/>
  <c r="Y49" i="14" s="1"/>
  <c r="W48" i="14"/>
  <c r="W47" i="14"/>
  <c r="W46" i="14"/>
  <c r="W45" i="14"/>
  <c r="W44" i="14"/>
  <c r="W43" i="14"/>
  <c r="W42" i="14"/>
  <c r="S51" i="14"/>
  <c r="S50" i="14"/>
  <c r="S49" i="14"/>
  <c r="S48" i="14"/>
  <c r="S47" i="14"/>
  <c r="S46" i="14"/>
  <c r="S45" i="14"/>
  <c r="S44" i="14"/>
  <c r="S42" i="14"/>
  <c r="R51" i="14"/>
  <c r="R50" i="14"/>
  <c r="R49" i="14"/>
  <c r="R48" i="14"/>
  <c r="R47" i="14"/>
  <c r="R46" i="14"/>
  <c r="R45" i="14"/>
  <c r="R44" i="14"/>
  <c r="R43" i="14"/>
  <c r="R42" i="14"/>
  <c r="O50" i="14"/>
  <c r="O49" i="14"/>
  <c r="O48" i="14"/>
  <c r="O47" i="14"/>
  <c r="O46" i="14"/>
  <c r="O45" i="14"/>
  <c r="O44" i="14"/>
  <c r="O43" i="14"/>
  <c r="O42" i="14"/>
  <c r="M51" i="14"/>
  <c r="M50" i="14"/>
  <c r="M49" i="14"/>
  <c r="M48" i="14"/>
  <c r="M47" i="14"/>
  <c r="M46" i="14"/>
  <c r="M45" i="14"/>
  <c r="M44" i="14"/>
  <c r="M43" i="14"/>
  <c r="M42" i="14"/>
  <c r="L51" i="14"/>
  <c r="L50" i="14"/>
  <c r="L49" i="14"/>
  <c r="L48" i="14"/>
  <c r="L47" i="14"/>
  <c r="L46" i="14"/>
  <c r="L45" i="14"/>
  <c r="L44" i="14"/>
  <c r="L43" i="14"/>
  <c r="L42" i="14"/>
  <c r="J51" i="14"/>
  <c r="J50" i="14"/>
  <c r="J49" i="14"/>
  <c r="J48" i="14"/>
  <c r="J47" i="14"/>
  <c r="J46" i="14"/>
  <c r="J45" i="14"/>
  <c r="J44" i="14"/>
  <c r="J42" i="14"/>
  <c r="I51" i="14"/>
  <c r="I50" i="14"/>
  <c r="I49" i="14"/>
  <c r="I48" i="14"/>
  <c r="I47" i="14"/>
  <c r="I46" i="14"/>
  <c r="I45" i="14"/>
  <c r="I44" i="14"/>
  <c r="I43" i="14"/>
  <c r="I42" i="14"/>
  <c r="X37" i="14"/>
  <c r="X36" i="14"/>
  <c r="X35" i="14"/>
  <c r="X34" i="14"/>
  <c r="X33" i="14"/>
  <c r="X32" i="14"/>
  <c r="X31" i="14"/>
  <c r="X30" i="14"/>
  <c r="W37" i="14"/>
  <c r="W36" i="14"/>
  <c r="W35" i="14"/>
  <c r="W34" i="14"/>
  <c r="W33" i="14"/>
  <c r="W32" i="14"/>
  <c r="W31" i="14"/>
  <c r="W30" i="14"/>
  <c r="S37" i="14"/>
  <c r="S36" i="14"/>
  <c r="S35" i="14"/>
  <c r="S34" i="14"/>
  <c r="S33" i="14"/>
  <c r="S32" i="14"/>
  <c r="S31" i="14"/>
  <c r="S30" i="14"/>
  <c r="R37" i="14"/>
  <c r="R36" i="14"/>
  <c r="R35" i="14"/>
  <c r="R34" i="14"/>
  <c r="R33" i="14"/>
  <c r="R32" i="14"/>
  <c r="R31" i="14"/>
  <c r="R30" i="14"/>
  <c r="O37" i="14"/>
  <c r="O36" i="14"/>
  <c r="O35" i="14"/>
  <c r="O34" i="14"/>
  <c r="O33" i="14"/>
  <c r="O32" i="14"/>
  <c r="O31" i="14"/>
  <c r="O30" i="14"/>
  <c r="L37" i="14"/>
  <c r="L36" i="14"/>
  <c r="L35" i="14"/>
  <c r="L34" i="14"/>
  <c r="L33" i="14"/>
  <c r="L32" i="14"/>
  <c r="L31" i="14"/>
  <c r="L30" i="14"/>
  <c r="I37" i="14"/>
  <c r="I36" i="14"/>
  <c r="I35" i="14"/>
  <c r="I34" i="14"/>
  <c r="I33" i="14"/>
  <c r="I32" i="14"/>
  <c r="I31" i="14"/>
  <c r="I30" i="14"/>
  <c r="M37" i="14"/>
  <c r="M36" i="14"/>
  <c r="M35" i="14"/>
  <c r="M34" i="14"/>
  <c r="M33" i="14"/>
  <c r="M32" i="14"/>
  <c r="M31" i="14"/>
  <c r="M30" i="14"/>
  <c r="J37" i="14"/>
  <c r="J36" i="14"/>
  <c r="J35" i="14"/>
  <c r="J34" i="14"/>
  <c r="J33" i="14"/>
  <c r="J32" i="14"/>
  <c r="J31" i="14"/>
  <c r="J30" i="14"/>
  <c r="X25" i="14"/>
  <c r="X24" i="14"/>
  <c r="X23" i="14"/>
  <c r="X22" i="14"/>
  <c r="X21" i="14"/>
  <c r="X20" i="14"/>
  <c r="X19" i="14"/>
  <c r="X18" i="14"/>
  <c r="X17" i="14"/>
  <c r="X16" i="14"/>
  <c r="X15" i="14"/>
  <c r="X14" i="14"/>
  <c r="X13" i="14"/>
  <c r="X12" i="14"/>
  <c r="W25" i="14"/>
  <c r="W24" i="14"/>
  <c r="W23" i="14"/>
  <c r="W22" i="14"/>
  <c r="W21" i="14"/>
  <c r="W20" i="14"/>
  <c r="W19" i="14"/>
  <c r="W18" i="14"/>
  <c r="W17" i="14"/>
  <c r="W16" i="14"/>
  <c r="W15" i="14"/>
  <c r="W14" i="14"/>
  <c r="W13" i="14"/>
  <c r="W12" i="14"/>
  <c r="I25" i="14"/>
  <c r="I24" i="14"/>
  <c r="I23" i="14"/>
  <c r="I22" i="14"/>
  <c r="I21" i="14"/>
  <c r="I20" i="14"/>
  <c r="I19" i="14"/>
  <c r="I18" i="14"/>
  <c r="I17" i="14"/>
  <c r="I16" i="14"/>
  <c r="I15" i="14"/>
  <c r="I14" i="14"/>
  <c r="I13" i="14"/>
  <c r="I12" i="14"/>
  <c r="R25" i="14"/>
  <c r="R24" i="14"/>
  <c r="R23" i="14"/>
  <c r="R22" i="14"/>
  <c r="R21" i="14"/>
  <c r="R20" i="14"/>
  <c r="R19" i="14"/>
  <c r="R18" i="14"/>
  <c r="R17" i="14"/>
  <c r="R16" i="14"/>
  <c r="R15" i="14"/>
  <c r="R14" i="14"/>
  <c r="R13" i="14"/>
  <c r="R12" i="14"/>
  <c r="O25" i="14"/>
  <c r="O24" i="14"/>
  <c r="O23" i="14"/>
  <c r="O22" i="14"/>
  <c r="O21" i="14"/>
  <c r="O20" i="14"/>
  <c r="O19" i="14"/>
  <c r="O18" i="14"/>
  <c r="O17" i="14"/>
  <c r="O16" i="14"/>
  <c r="O15" i="14"/>
  <c r="O14" i="14"/>
  <c r="O13" i="14"/>
  <c r="O12" i="14"/>
  <c r="L25" i="14"/>
  <c r="L24" i="14"/>
  <c r="L23" i="14"/>
  <c r="L22" i="14"/>
  <c r="L21" i="14"/>
  <c r="L20" i="14"/>
  <c r="L19" i="14"/>
  <c r="L18" i="14"/>
  <c r="L12" i="14"/>
  <c r="L17" i="14"/>
  <c r="L16" i="14"/>
  <c r="L15" i="14"/>
  <c r="L14" i="14"/>
  <c r="L13" i="14"/>
  <c r="Y46" i="14"/>
  <c r="P46" i="14"/>
  <c r="P47" i="14"/>
  <c r="P48" i="14"/>
  <c r="P49" i="14"/>
  <c r="P50" i="14"/>
  <c r="P51" i="14"/>
  <c r="S24" i="14"/>
  <c r="P24" i="14"/>
  <c r="M24" i="14"/>
  <c r="J24" i="14"/>
  <c r="Z26" i="8"/>
  <c r="Y26" i="8"/>
  <c r="AB26" i="8" s="1"/>
  <c r="U26" i="8"/>
  <c r="R26" i="8"/>
  <c r="O26" i="8"/>
  <c r="L26" i="8"/>
  <c r="AC60" i="8"/>
  <c r="Z60" i="8"/>
  <c r="AA60" i="8" s="1"/>
  <c r="Y60" i="8"/>
  <c r="AB60" i="8" s="1"/>
  <c r="AC59" i="8"/>
  <c r="Z59" i="8"/>
  <c r="AA59" i="8" s="1"/>
  <c r="Y59" i="8"/>
  <c r="AB59" i="8" s="1"/>
  <c r="AC58" i="8"/>
  <c r="Z58" i="8"/>
  <c r="AA58" i="8" s="1"/>
  <c r="Y58" i="8"/>
  <c r="AB58" i="8" s="1"/>
  <c r="AC57" i="8"/>
  <c r="Z57" i="8"/>
  <c r="AA57" i="8" s="1"/>
  <c r="Y57" i="8"/>
  <c r="AB57" i="8" s="1"/>
  <c r="AC56" i="8"/>
  <c r="Z56" i="8"/>
  <c r="AA56" i="8" s="1"/>
  <c r="Y56" i="8"/>
  <c r="AB56" i="8" s="1"/>
  <c r="U60" i="8"/>
  <c r="R60" i="8"/>
  <c r="O60" i="8"/>
  <c r="L60" i="8"/>
  <c r="U59" i="8"/>
  <c r="R59" i="8"/>
  <c r="O59" i="8"/>
  <c r="L59" i="8"/>
  <c r="U58" i="8"/>
  <c r="R58" i="8"/>
  <c r="O58" i="8"/>
  <c r="L58" i="8"/>
  <c r="U57" i="8"/>
  <c r="R57" i="8"/>
  <c r="O57" i="8"/>
  <c r="L57" i="8"/>
  <c r="U56" i="8"/>
  <c r="R56" i="8"/>
  <c r="O56" i="8"/>
  <c r="L56" i="8"/>
  <c r="D18" i="8"/>
  <c r="D17" i="8"/>
  <c r="G24" i="17"/>
  <c r="AA26" i="8" l="1"/>
  <c r="AC26" i="8"/>
  <c r="Y24" i="14"/>
  <c r="G23" i="17"/>
  <c r="G19" i="17"/>
  <c r="H19" i="17" s="1"/>
  <c r="D5" i="5" l="1"/>
  <c r="D5" i="14"/>
  <c r="D5" i="8"/>
  <c r="E13" i="18"/>
  <c r="D20" i="16"/>
  <c r="G22" i="17" l="1"/>
  <c r="C46" i="17" l="1"/>
  <c r="J12" i="14" l="1"/>
  <c r="M12" i="14"/>
  <c r="P12" i="14"/>
  <c r="S12" i="14"/>
  <c r="J13" i="14"/>
  <c r="M13" i="14"/>
  <c r="P13" i="14"/>
  <c r="S13" i="14"/>
  <c r="J14" i="14"/>
  <c r="M14" i="14"/>
  <c r="P14" i="14"/>
  <c r="S14" i="14"/>
  <c r="J15" i="14"/>
  <c r="M15" i="14"/>
  <c r="P15" i="14"/>
  <c r="S15" i="14"/>
  <c r="J16" i="14"/>
  <c r="M16" i="14"/>
  <c r="P16" i="14"/>
  <c r="S16" i="14"/>
  <c r="J17" i="14"/>
  <c r="M17" i="14"/>
  <c r="P17" i="14"/>
  <c r="S17" i="14"/>
  <c r="J18" i="14"/>
  <c r="M18" i="14"/>
  <c r="P18" i="14"/>
  <c r="S18" i="14"/>
  <c r="J19" i="14"/>
  <c r="M19" i="14"/>
  <c r="P19" i="14"/>
  <c r="S19" i="14"/>
  <c r="J20" i="14"/>
  <c r="M20" i="14"/>
  <c r="P20" i="14"/>
  <c r="S20" i="14"/>
  <c r="J21" i="14"/>
  <c r="M21" i="14"/>
  <c r="P21" i="14"/>
  <c r="S21" i="14"/>
  <c r="J22" i="14"/>
  <c r="M22" i="14"/>
  <c r="P22" i="14"/>
  <c r="S22" i="14"/>
  <c r="J23" i="14"/>
  <c r="M23" i="14"/>
  <c r="P23" i="14"/>
  <c r="S23" i="14"/>
  <c r="J25" i="14"/>
  <c r="L27" i="14"/>
  <c r="M25" i="14"/>
  <c r="O27" i="14"/>
  <c r="P25" i="14"/>
  <c r="S25" i="14"/>
  <c r="H27" i="14"/>
  <c r="K27" i="14"/>
  <c r="N27" i="14"/>
  <c r="Q27" i="14"/>
  <c r="P30" i="14"/>
  <c r="P31" i="14"/>
  <c r="P32" i="14"/>
  <c r="P33" i="14"/>
  <c r="P34" i="14"/>
  <c r="P35" i="14"/>
  <c r="P36" i="14"/>
  <c r="L39" i="14"/>
  <c r="O39" i="14"/>
  <c r="P37" i="14"/>
  <c r="H39" i="14"/>
  <c r="K39" i="14"/>
  <c r="N39" i="14"/>
  <c r="Q39" i="14"/>
  <c r="P42" i="14"/>
  <c r="P43" i="14"/>
  <c r="P44" i="14"/>
  <c r="P45" i="14"/>
  <c r="H53" i="14"/>
  <c r="K53" i="14"/>
  <c r="N53" i="14"/>
  <c r="Q53" i="14"/>
  <c r="P60" i="14"/>
  <c r="P61" i="14"/>
  <c r="P62" i="14"/>
  <c r="L65" i="14"/>
  <c r="P63" i="14"/>
  <c r="F65" i="14"/>
  <c r="H65" i="14"/>
  <c r="K65" i="14"/>
  <c r="N65" i="14"/>
  <c r="Q65" i="14"/>
  <c r="P68" i="14"/>
  <c r="P69" i="14"/>
  <c r="P70" i="14"/>
  <c r="P71" i="14"/>
  <c r="F73" i="14"/>
  <c r="H73" i="14"/>
  <c r="K73" i="14"/>
  <c r="N73" i="14"/>
  <c r="Q73" i="14"/>
  <c r="P76" i="14"/>
  <c r="P77" i="14"/>
  <c r="P78" i="14"/>
  <c r="P79" i="14"/>
  <c r="P80" i="14"/>
  <c r="P81" i="14"/>
  <c r="P82" i="14"/>
  <c r="P83" i="14"/>
  <c r="P84" i="14"/>
  <c r="F86" i="14"/>
  <c r="H86" i="14"/>
  <c r="K86" i="14"/>
  <c r="N86" i="14"/>
  <c r="Q86" i="14"/>
  <c r="P91" i="14"/>
  <c r="P92" i="14"/>
  <c r="P93" i="14"/>
  <c r="P94" i="14"/>
  <c r="H96" i="14"/>
  <c r="J96" i="14"/>
  <c r="K96" i="14"/>
  <c r="N96" i="14"/>
  <c r="Q96" i="14"/>
  <c r="P101" i="14"/>
  <c r="P102" i="14"/>
  <c r="P103" i="14"/>
  <c r="P104" i="14"/>
  <c r="P105" i="14"/>
  <c r="P106" i="14"/>
  <c r="P107" i="14"/>
  <c r="P108" i="14"/>
  <c r="H110" i="14"/>
  <c r="K110" i="14"/>
  <c r="N110" i="14"/>
  <c r="Q110" i="14"/>
  <c r="P113" i="14"/>
  <c r="J116" i="14"/>
  <c r="O116" i="14"/>
  <c r="P114" i="14"/>
  <c r="H116" i="14"/>
  <c r="K116" i="14"/>
  <c r="N116" i="14"/>
  <c r="Q116" i="14"/>
  <c r="P119" i="14"/>
  <c r="J122" i="14"/>
  <c r="P120" i="14"/>
  <c r="H122" i="14"/>
  <c r="K122" i="14"/>
  <c r="N122" i="14"/>
  <c r="Q122" i="14"/>
  <c r="P125" i="14"/>
  <c r="P126" i="14"/>
  <c r="P127" i="14"/>
  <c r="P128" i="14"/>
  <c r="P129" i="14"/>
  <c r="P130" i="14"/>
  <c r="P131" i="14"/>
  <c r="P132" i="14"/>
  <c r="P133" i="14"/>
  <c r="P134" i="14"/>
  <c r="P135" i="14"/>
  <c r="P136" i="14"/>
  <c r="P137" i="14"/>
  <c r="P138" i="14"/>
  <c r="H140" i="14"/>
  <c r="K140" i="14"/>
  <c r="N140" i="14"/>
  <c r="Q140" i="14"/>
  <c r="P143" i="14"/>
  <c r="P144" i="14"/>
  <c r="P145" i="14"/>
  <c r="P146" i="14"/>
  <c r="P148" i="14"/>
  <c r="P149" i="14"/>
  <c r="P150" i="14"/>
  <c r="P151" i="14"/>
  <c r="P152" i="14"/>
  <c r="P153" i="14"/>
  <c r="P154" i="14"/>
  <c r="P155" i="14"/>
  <c r="P156" i="14"/>
  <c r="P157" i="14"/>
  <c r="P158" i="14"/>
  <c r="H160" i="14"/>
  <c r="K160" i="14"/>
  <c r="N160" i="14"/>
  <c r="Q160" i="14"/>
  <c r="P163" i="14"/>
  <c r="P164" i="14"/>
  <c r="P165" i="14"/>
  <c r="P166" i="14"/>
  <c r="P167" i="14"/>
  <c r="H169" i="14"/>
  <c r="J169" i="14"/>
  <c r="K169" i="14"/>
  <c r="N169" i="14"/>
  <c r="Q169" i="14"/>
  <c r="M86" i="14" l="1"/>
  <c r="L110" i="14"/>
  <c r="N55" i="14"/>
  <c r="K55" i="14"/>
  <c r="I65" i="14"/>
  <c r="O53" i="14"/>
  <c r="O55" i="14" s="1"/>
  <c r="L53" i="14"/>
  <c r="L55" i="14" s="1"/>
  <c r="R27" i="14"/>
  <c r="P27" i="14"/>
  <c r="H55" i="14"/>
  <c r="Q55" i="14"/>
  <c r="J160" i="14"/>
  <c r="F88" i="14"/>
  <c r="K88" i="14"/>
  <c r="K98" i="14" s="1"/>
  <c r="K171" i="14" s="1"/>
  <c r="Q88" i="14"/>
  <c r="Q98" i="14" s="1"/>
  <c r="Q171" i="14" s="1"/>
  <c r="P122" i="14"/>
  <c r="H88" i="14"/>
  <c r="H98" i="14" s="1"/>
  <c r="H171" i="14" s="1"/>
  <c r="N88" i="14"/>
  <c r="N98" i="14" s="1"/>
  <c r="N171" i="14" s="1"/>
  <c r="O169" i="14"/>
  <c r="O140" i="14"/>
  <c r="S140" i="14"/>
  <c r="P96" i="14"/>
  <c r="P53" i="14"/>
  <c r="P39" i="14"/>
  <c r="P65" i="14"/>
  <c r="R116" i="14"/>
  <c r="L96" i="14"/>
  <c r="S86" i="14"/>
  <c r="R140" i="14"/>
  <c r="J140" i="14"/>
  <c r="S169" i="14"/>
  <c r="P110" i="14"/>
  <c r="P160" i="14"/>
  <c r="S116" i="14"/>
  <c r="J110" i="14"/>
  <c r="L122" i="14"/>
  <c r="J65" i="14"/>
  <c r="S39" i="14"/>
  <c r="R160" i="14"/>
  <c r="O73" i="14"/>
  <c r="I73" i="14"/>
  <c r="L160" i="14"/>
  <c r="S53" i="14"/>
  <c r="L86" i="14"/>
  <c r="P86" i="14"/>
  <c r="S27" i="14"/>
  <c r="O160" i="14"/>
  <c r="S122" i="14"/>
  <c r="R96" i="14"/>
  <c r="R65" i="14"/>
  <c r="R39" i="14"/>
  <c r="S160" i="14"/>
  <c r="R122" i="14"/>
  <c r="L116" i="14"/>
  <c r="R53" i="14"/>
  <c r="P169" i="14"/>
  <c r="P140" i="14"/>
  <c r="O122" i="14"/>
  <c r="S110" i="14"/>
  <c r="S96" i="14"/>
  <c r="R110" i="14"/>
  <c r="I86" i="14"/>
  <c r="O86" i="14"/>
  <c r="M73" i="14"/>
  <c r="R169" i="14"/>
  <c r="L169" i="14"/>
  <c r="L140" i="14"/>
  <c r="P116" i="14"/>
  <c r="O110" i="14"/>
  <c r="O96" i="14"/>
  <c r="P73" i="14"/>
  <c r="O65" i="14"/>
  <c r="R73" i="14"/>
  <c r="S65" i="14"/>
  <c r="I140" i="14"/>
  <c r="I116" i="14"/>
  <c r="I53" i="14"/>
  <c r="M160" i="14"/>
  <c r="M122" i="14"/>
  <c r="M65" i="14"/>
  <c r="M27" i="14"/>
  <c r="I169" i="14"/>
  <c r="M169" i="14"/>
  <c r="M140" i="14"/>
  <c r="M116" i="14"/>
  <c r="M53" i="14"/>
  <c r="I39" i="14"/>
  <c r="M110" i="14"/>
  <c r="M96" i="14"/>
  <c r="L73" i="14"/>
  <c r="I160" i="14"/>
  <c r="I122" i="14"/>
  <c r="I110" i="14"/>
  <c r="I96" i="14"/>
  <c r="R86" i="14"/>
  <c r="S73" i="14"/>
  <c r="M39" i="14"/>
  <c r="I27" i="14"/>
  <c r="J53" i="14"/>
  <c r="J73" i="14"/>
  <c r="J39" i="14"/>
  <c r="J86" i="14"/>
  <c r="J27" i="14"/>
  <c r="G36" i="17"/>
  <c r="G35" i="17"/>
  <c r="G34" i="17"/>
  <c r="G33" i="17"/>
  <c r="M88" i="14" l="1"/>
  <c r="M98" i="14" s="1"/>
  <c r="M171" i="14" s="1"/>
  <c r="K173" i="14"/>
  <c r="N173" i="14"/>
  <c r="Q173" i="14"/>
  <c r="H173" i="14"/>
  <c r="P55" i="14"/>
  <c r="S55" i="14"/>
  <c r="R88" i="14"/>
  <c r="R98" i="14" s="1"/>
  <c r="R171" i="14" s="1"/>
  <c r="L88" i="14"/>
  <c r="L98" i="14" s="1"/>
  <c r="L171" i="14" s="1"/>
  <c r="L173" i="14" s="1"/>
  <c r="J88" i="14"/>
  <c r="J98" i="14" s="1"/>
  <c r="J171" i="14" s="1"/>
  <c r="J55" i="14"/>
  <c r="O88" i="14"/>
  <c r="O98" i="14" s="1"/>
  <c r="O171" i="14" s="1"/>
  <c r="O173" i="14" s="1"/>
  <c r="R55" i="14"/>
  <c r="I88" i="14"/>
  <c r="I98" i="14" s="1"/>
  <c r="I171" i="14" s="1"/>
  <c r="I55" i="14"/>
  <c r="S88" i="14"/>
  <c r="S98" i="14" s="1"/>
  <c r="S171" i="14" s="1"/>
  <c r="P88" i="14"/>
  <c r="P98" i="14" s="1"/>
  <c r="P171" i="14" s="1"/>
  <c r="M55" i="14"/>
  <c r="AC177" i="8"/>
  <c r="AC176" i="8"/>
  <c r="AC175" i="8"/>
  <c r="AC174" i="8"/>
  <c r="AC173" i="8"/>
  <c r="AC168" i="8"/>
  <c r="AC167" i="8"/>
  <c r="AC166" i="8"/>
  <c r="AC165" i="8"/>
  <c r="AC164" i="8"/>
  <c r="AC163" i="8"/>
  <c r="AC162" i="8"/>
  <c r="AC161" i="8"/>
  <c r="AC160" i="8"/>
  <c r="AC159" i="8"/>
  <c r="AC158" i="8"/>
  <c r="AC156" i="8"/>
  <c r="AC155" i="8"/>
  <c r="AC154" i="8"/>
  <c r="AC153" i="8"/>
  <c r="AC148" i="8"/>
  <c r="AC147" i="8"/>
  <c r="AC146" i="8"/>
  <c r="AC145" i="8"/>
  <c r="AC144" i="8"/>
  <c r="AC143" i="8"/>
  <c r="AC142" i="8"/>
  <c r="AC141" i="8"/>
  <c r="AC140" i="8"/>
  <c r="AC139" i="8"/>
  <c r="AC138" i="8"/>
  <c r="AC137" i="8"/>
  <c r="AC136" i="8"/>
  <c r="AC135" i="8"/>
  <c r="AC130" i="8"/>
  <c r="AC129" i="8"/>
  <c r="AC124" i="8"/>
  <c r="AC123" i="8"/>
  <c r="AC118" i="8"/>
  <c r="AC117" i="8"/>
  <c r="AC116" i="8"/>
  <c r="AC115" i="8"/>
  <c r="AC114" i="8"/>
  <c r="AC113" i="8"/>
  <c r="AC112" i="8"/>
  <c r="AC111" i="8"/>
  <c r="AC104" i="8"/>
  <c r="AC103" i="8"/>
  <c r="AC102" i="8"/>
  <c r="AC101" i="8"/>
  <c r="AC94" i="8"/>
  <c r="AC93" i="8"/>
  <c r="AC92" i="8"/>
  <c r="AC91" i="8"/>
  <c r="AC90" i="8"/>
  <c r="AC89" i="8"/>
  <c r="AC88" i="8"/>
  <c r="AC87" i="8"/>
  <c r="AC86" i="8"/>
  <c r="AC81" i="8"/>
  <c r="AC80" i="8"/>
  <c r="AC79" i="8"/>
  <c r="AC78" i="8"/>
  <c r="AC73" i="8"/>
  <c r="AC72" i="8"/>
  <c r="AC71" i="8"/>
  <c r="AC70" i="8"/>
  <c r="AC61" i="8"/>
  <c r="AC55" i="8"/>
  <c r="AC54" i="8"/>
  <c r="AC53" i="8"/>
  <c r="AC52" i="8"/>
  <c r="AC47" i="8"/>
  <c r="AC46" i="8"/>
  <c r="AC45" i="8"/>
  <c r="AC44" i="8"/>
  <c r="AC43" i="8"/>
  <c r="AC42" i="8"/>
  <c r="AC41" i="8"/>
  <c r="AC40" i="8"/>
  <c r="U177" i="8"/>
  <c r="U176" i="8"/>
  <c r="U175" i="8"/>
  <c r="U174" i="8"/>
  <c r="U173" i="8"/>
  <c r="U168" i="8"/>
  <c r="U167" i="8"/>
  <c r="U166" i="8"/>
  <c r="U165" i="8"/>
  <c r="U164" i="8"/>
  <c r="U163" i="8"/>
  <c r="U162" i="8"/>
  <c r="U161" i="8"/>
  <c r="U160" i="8"/>
  <c r="U159" i="8"/>
  <c r="U158" i="8"/>
  <c r="U156" i="8"/>
  <c r="U155" i="8"/>
  <c r="U154" i="8"/>
  <c r="U153" i="8"/>
  <c r="U148" i="8"/>
  <c r="U147" i="8"/>
  <c r="U146" i="8"/>
  <c r="U145" i="8"/>
  <c r="U144" i="8"/>
  <c r="U143" i="8"/>
  <c r="U142" i="8"/>
  <c r="U141" i="8"/>
  <c r="U140" i="8"/>
  <c r="U139" i="8"/>
  <c r="U138" i="8"/>
  <c r="U137" i="8"/>
  <c r="U136" i="8"/>
  <c r="U135" i="8"/>
  <c r="U130" i="8"/>
  <c r="U129" i="8"/>
  <c r="U124" i="8"/>
  <c r="U123" i="8"/>
  <c r="U118" i="8"/>
  <c r="U117" i="8"/>
  <c r="U116" i="8"/>
  <c r="U115" i="8"/>
  <c r="U114" i="8"/>
  <c r="U113" i="8"/>
  <c r="U112" i="8"/>
  <c r="U111" i="8"/>
  <c r="U104" i="8"/>
  <c r="U103" i="8"/>
  <c r="U102" i="8"/>
  <c r="U101" i="8"/>
  <c r="U94" i="8"/>
  <c r="U93" i="8"/>
  <c r="U92" i="8"/>
  <c r="U91" i="8"/>
  <c r="U90" i="8"/>
  <c r="U89" i="8"/>
  <c r="U88" i="8"/>
  <c r="U87" i="8"/>
  <c r="U86" i="8"/>
  <c r="U81" i="8"/>
  <c r="U80" i="8"/>
  <c r="U79" i="8"/>
  <c r="U78" i="8"/>
  <c r="U73" i="8"/>
  <c r="U72" i="8"/>
  <c r="U71" i="8"/>
  <c r="U70" i="8"/>
  <c r="U61" i="8"/>
  <c r="U55" i="8"/>
  <c r="U54" i="8"/>
  <c r="U53" i="8"/>
  <c r="U52" i="8"/>
  <c r="U47" i="8"/>
  <c r="U46" i="8"/>
  <c r="U45" i="8"/>
  <c r="U44" i="8"/>
  <c r="U43" i="8"/>
  <c r="U42" i="8"/>
  <c r="U41" i="8"/>
  <c r="U40" i="8"/>
  <c r="U35" i="8"/>
  <c r="U34" i="8"/>
  <c r="U33" i="8"/>
  <c r="U32" i="8"/>
  <c r="U31" i="8"/>
  <c r="U30" i="8"/>
  <c r="U29" i="8"/>
  <c r="U28" i="8"/>
  <c r="U27" i="8"/>
  <c r="U25" i="8"/>
  <c r="U24" i="8"/>
  <c r="U23" i="8"/>
  <c r="U22" i="8"/>
  <c r="R177" i="8"/>
  <c r="R176" i="8"/>
  <c r="R175" i="8"/>
  <c r="R174" i="8"/>
  <c r="R173" i="8"/>
  <c r="R168" i="8"/>
  <c r="R167" i="8"/>
  <c r="R166" i="8"/>
  <c r="R165" i="8"/>
  <c r="R164" i="8"/>
  <c r="R163" i="8"/>
  <c r="R162" i="8"/>
  <c r="R161" i="8"/>
  <c r="R160" i="8"/>
  <c r="R159" i="8"/>
  <c r="R158" i="8"/>
  <c r="R156" i="8"/>
  <c r="R155" i="8"/>
  <c r="R154" i="8"/>
  <c r="R153" i="8"/>
  <c r="R148" i="8"/>
  <c r="R147" i="8"/>
  <c r="R146" i="8"/>
  <c r="R145" i="8"/>
  <c r="R144" i="8"/>
  <c r="R143" i="8"/>
  <c r="R142" i="8"/>
  <c r="R141" i="8"/>
  <c r="R140" i="8"/>
  <c r="R139" i="8"/>
  <c r="R138" i="8"/>
  <c r="R137" i="8"/>
  <c r="R136" i="8"/>
  <c r="R135" i="8"/>
  <c r="R130" i="8"/>
  <c r="R129" i="8"/>
  <c r="R124" i="8"/>
  <c r="R123" i="8"/>
  <c r="R118" i="8"/>
  <c r="R117" i="8"/>
  <c r="R116" i="8"/>
  <c r="R115" i="8"/>
  <c r="R114" i="8"/>
  <c r="R113" i="8"/>
  <c r="R112" i="8"/>
  <c r="R111" i="8"/>
  <c r="R104" i="8"/>
  <c r="R103" i="8"/>
  <c r="R102" i="8"/>
  <c r="R101" i="8"/>
  <c r="R94" i="8"/>
  <c r="R93" i="8"/>
  <c r="R92" i="8"/>
  <c r="R91" i="8"/>
  <c r="R90" i="8"/>
  <c r="R89" i="8"/>
  <c r="R88" i="8"/>
  <c r="R87" i="8"/>
  <c r="R86" i="8"/>
  <c r="R81" i="8"/>
  <c r="R80" i="8"/>
  <c r="R79" i="8"/>
  <c r="R78" i="8"/>
  <c r="R73" i="8"/>
  <c r="R72" i="8"/>
  <c r="R71" i="8"/>
  <c r="R70" i="8"/>
  <c r="R61" i="8"/>
  <c r="R55" i="8"/>
  <c r="R54" i="8"/>
  <c r="R53" i="8"/>
  <c r="R52" i="8"/>
  <c r="R47" i="8"/>
  <c r="R46" i="8"/>
  <c r="R45" i="8"/>
  <c r="R44" i="8"/>
  <c r="R43" i="8"/>
  <c r="R42" i="8"/>
  <c r="R41" i="8"/>
  <c r="R40" i="8"/>
  <c r="R35" i="8"/>
  <c r="R34" i="8"/>
  <c r="R33" i="8"/>
  <c r="R32" i="8"/>
  <c r="R31" i="8"/>
  <c r="R30" i="8"/>
  <c r="R29" i="8"/>
  <c r="R28" i="8"/>
  <c r="R27" i="8"/>
  <c r="R25" i="8"/>
  <c r="R24" i="8"/>
  <c r="R23" i="8"/>
  <c r="R22" i="8"/>
  <c r="O177" i="8"/>
  <c r="O176" i="8"/>
  <c r="O175" i="8"/>
  <c r="O174" i="8"/>
  <c r="O173" i="8"/>
  <c r="O168" i="8"/>
  <c r="O167" i="8"/>
  <c r="O166" i="8"/>
  <c r="O165" i="8"/>
  <c r="O164" i="8"/>
  <c r="O163" i="8"/>
  <c r="O162" i="8"/>
  <c r="O161" i="8"/>
  <c r="O160" i="8"/>
  <c r="O159" i="8"/>
  <c r="O158" i="8"/>
  <c r="O156" i="8"/>
  <c r="O155" i="8"/>
  <c r="O154" i="8"/>
  <c r="O153" i="8"/>
  <c r="O148" i="8"/>
  <c r="O147" i="8"/>
  <c r="O146" i="8"/>
  <c r="O145" i="8"/>
  <c r="O144" i="8"/>
  <c r="O143" i="8"/>
  <c r="O142" i="8"/>
  <c r="O141" i="8"/>
  <c r="O140" i="8"/>
  <c r="O139" i="8"/>
  <c r="O138" i="8"/>
  <c r="O137" i="8"/>
  <c r="O136" i="8"/>
  <c r="O135" i="8"/>
  <c r="O130" i="8"/>
  <c r="O124" i="8"/>
  <c r="O118" i="8"/>
  <c r="O117" i="8"/>
  <c r="O116" i="8"/>
  <c r="O115" i="8"/>
  <c r="O114" i="8"/>
  <c r="O113" i="8"/>
  <c r="O112" i="8"/>
  <c r="O111" i="8"/>
  <c r="O104" i="8"/>
  <c r="O103" i="8"/>
  <c r="O102" i="8"/>
  <c r="O101" i="8"/>
  <c r="O94" i="8"/>
  <c r="O93" i="8"/>
  <c r="O92" i="8"/>
  <c r="O91" i="8"/>
  <c r="O90" i="8"/>
  <c r="O89" i="8"/>
  <c r="O88" i="8"/>
  <c r="O87" i="8"/>
  <c r="O86" i="8"/>
  <c r="O81" i="8"/>
  <c r="O80" i="8"/>
  <c r="O79" i="8"/>
  <c r="O78" i="8"/>
  <c r="O73" i="8"/>
  <c r="O72" i="8"/>
  <c r="O71" i="8"/>
  <c r="O70" i="8"/>
  <c r="O61" i="8"/>
  <c r="O55" i="8"/>
  <c r="O54" i="8"/>
  <c r="O53" i="8"/>
  <c r="O52" i="8"/>
  <c r="O47" i="8"/>
  <c r="O46" i="8"/>
  <c r="O45" i="8"/>
  <c r="O44" i="8"/>
  <c r="O43" i="8"/>
  <c r="O42" i="8"/>
  <c r="O41" i="8"/>
  <c r="O40" i="8"/>
  <c r="O35" i="8"/>
  <c r="O34" i="8"/>
  <c r="O33" i="8"/>
  <c r="O32" i="8"/>
  <c r="O31" i="8"/>
  <c r="O30" i="8"/>
  <c r="O29" i="8"/>
  <c r="O28" i="8"/>
  <c r="O27" i="8"/>
  <c r="O25" i="8"/>
  <c r="O24" i="8"/>
  <c r="O23" i="8"/>
  <c r="O22" i="8"/>
  <c r="L177" i="8"/>
  <c r="L176" i="8"/>
  <c r="L175" i="8"/>
  <c r="L174" i="8"/>
  <c r="L173" i="8"/>
  <c r="L168" i="8"/>
  <c r="L167" i="8"/>
  <c r="L166" i="8"/>
  <c r="L165" i="8"/>
  <c r="L164" i="8"/>
  <c r="L163" i="8"/>
  <c r="L162" i="8"/>
  <c r="L161" i="8"/>
  <c r="L160" i="8"/>
  <c r="L159" i="8"/>
  <c r="L158" i="8"/>
  <c r="L156" i="8"/>
  <c r="L155" i="8"/>
  <c r="L154" i="8"/>
  <c r="L153" i="8"/>
  <c r="L148" i="8"/>
  <c r="L147" i="8"/>
  <c r="L146" i="8"/>
  <c r="L145" i="8"/>
  <c r="L144" i="8"/>
  <c r="L143" i="8"/>
  <c r="L142" i="8"/>
  <c r="L141" i="8"/>
  <c r="L140" i="8"/>
  <c r="L139" i="8"/>
  <c r="L138" i="8"/>
  <c r="L137" i="8"/>
  <c r="L136" i="8"/>
  <c r="L135" i="8"/>
  <c r="L130" i="8"/>
  <c r="L129" i="8"/>
  <c r="L124" i="8"/>
  <c r="L123" i="8"/>
  <c r="L118" i="8"/>
  <c r="L117" i="8"/>
  <c r="L116" i="8"/>
  <c r="L115" i="8"/>
  <c r="L114" i="8"/>
  <c r="L113" i="8"/>
  <c r="L112" i="8"/>
  <c r="L111" i="8"/>
  <c r="L104" i="8"/>
  <c r="L103" i="8"/>
  <c r="L102" i="8"/>
  <c r="L101" i="8"/>
  <c r="L94" i="8"/>
  <c r="L93" i="8"/>
  <c r="L92" i="8"/>
  <c r="L91" i="8"/>
  <c r="L90" i="8"/>
  <c r="L89" i="8"/>
  <c r="L88" i="8"/>
  <c r="L87" i="8"/>
  <c r="L86" i="8"/>
  <c r="L81" i="8"/>
  <c r="L80" i="8"/>
  <c r="L79" i="8"/>
  <c r="L78" i="8"/>
  <c r="L73" i="8"/>
  <c r="L72" i="8"/>
  <c r="L71" i="8"/>
  <c r="L70" i="8"/>
  <c r="L61" i="8"/>
  <c r="L55" i="8"/>
  <c r="L54" i="8"/>
  <c r="L53" i="8"/>
  <c r="L52" i="8"/>
  <c r="L47" i="8"/>
  <c r="L46" i="8"/>
  <c r="L45" i="8"/>
  <c r="L44" i="8"/>
  <c r="L43" i="8"/>
  <c r="L42" i="8"/>
  <c r="L41" i="8"/>
  <c r="L40" i="8"/>
  <c r="L35" i="8"/>
  <c r="L34" i="8"/>
  <c r="L33" i="8"/>
  <c r="L32" i="8"/>
  <c r="L31" i="8"/>
  <c r="L30" i="8"/>
  <c r="L29" i="8"/>
  <c r="L28" i="8"/>
  <c r="L27" i="8"/>
  <c r="L25" i="8"/>
  <c r="L24" i="8"/>
  <c r="L23" i="8"/>
  <c r="L22" i="8"/>
  <c r="P173" i="14" l="1"/>
  <c r="R173" i="14"/>
  <c r="S173" i="14"/>
  <c r="J173" i="14"/>
  <c r="M173" i="14"/>
  <c r="I173" i="14"/>
  <c r="Y167" i="8"/>
  <c r="AB167" i="8" s="1"/>
  <c r="Z177" i="8"/>
  <c r="AA177" i="8" s="1"/>
  <c r="Z176" i="8"/>
  <c r="AA176" i="8" s="1"/>
  <c r="Z175" i="8"/>
  <c r="AA175" i="8" s="1"/>
  <c r="Z174" i="8"/>
  <c r="AA174" i="8" s="1"/>
  <c r="Z173" i="8"/>
  <c r="AA173" i="8" s="1"/>
  <c r="Z168" i="8"/>
  <c r="AA168" i="8" s="1"/>
  <c r="Z167" i="8"/>
  <c r="AA167" i="8" s="1"/>
  <c r="Z166" i="8"/>
  <c r="AA166" i="8" s="1"/>
  <c r="Z165" i="8"/>
  <c r="AA165" i="8" s="1"/>
  <c r="Z164" i="8"/>
  <c r="AA164" i="8" s="1"/>
  <c r="Z163" i="8"/>
  <c r="AA163" i="8" s="1"/>
  <c r="Z162" i="8"/>
  <c r="AA162" i="8" s="1"/>
  <c r="Z161" i="8"/>
  <c r="AA161" i="8" s="1"/>
  <c r="Z160" i="8"/>
  <c r="AA160" i="8" s="1"/>
  <c r="Z159" i="8"/>
  <c r="AA159" i="8" s="1"/>
  <c r="Z158" i="8"/>
  <c r="AA158" i="8" s="1"/>
  <c r="Z156" i="8"/>
  <c r="AA156" i="8" s="1"/>
  <c r="Z155" i="8"/>
  <c r="AA155" i="8" s="1"/>
  <c r="Z154" i="8"/>
  <c r="AA154" i="8" s="1"/>
  <c r="Z153" i="8"/>
  <c r="AA153" i="8" s="1"/>
  <c r="Z148" i="8"/>
  <c r="AA148" i="8" s="1"/>
  <c r="Z147" i="8"/>
  <c r="AA147" i="8" s="1"/>
  <c r="Z146" i="8"/>
  <c r="AA146" i="8" s="1"/>
  <c r="Z145" i="8"/>
  <c r="AA145" i="8" s="1"/>
  <c r="Z144" i="8"/>
  <c r="AA144" i="8" s="1"/>
  <c r="Z143" i="8"/>
  <c r="AA143" i="8" s="1"/>
  <c r="Z142" i="8"/>
  <c r="AA142" i="8" s="1"/>
  <c r="Z141" i="8"/>
  <c r="AA141" i="8" s="1"/>
  <c r="Z140" i="8"/>
  <c r="AA140" i="8" s="1"/>
  <c r="Z139" i="8"/>
  <c r="AA139" i="8" s="1"/>
  <c r="Z138" i="8"/>
  <c r="AA138" i="8" s="1"/>
  <c r="Z137" i="8"/>
  <c r="AA137" i="8" s="1"/>
  <c r="Z136" i="8"/>
  <c r="AA136" i="8" s="1"/>
  <c r="Z135" i="8"/>
  <c r="AA135" i="8" s="1"/>
  <c r="Z130" i="8"/>
  <c r="AA130" i="8" s="1"/>
  <c r="Z129" i="8"/>
  <c r="AA129" i="8" s="1"/>
  <c r="Z124" i="8"/>
  <c r="AA124" i="8" s="1"/>
  <c r="Z123" i="8"/>
  <c r="Z118" i="8"/>
  <c r="AA118" i="8" s="1"/>
  <c r="Z117" i="8"/>
  <c r="AA117" i="8" s="1"/>
  <c r="Z116" i="8"/>
  <c r="AA116" i="8" s="1"/>
  <c r="Z115" i="8"/>
  <c r="AA115" i="8" s="1"/>
  <c r="Z114" i="8"/>
  <c r="AA114" i="8" s="1"/>
  <c r="Z113" i="8"/>
  <c r="AA113" i="8" s="1"/>
  <c r="Z112" i="8"/>
  <c r="AA112" i="8" s="1"/>
  <c r="Z111" i="8"/>
  <c r="AA111" i="8" s="1"/>
  <c r="Z104" i="8"/>
  <c r="AA104" i="8" s="1"/>
  <c r="Z103" i="8"/>
  <c r="AA103" i="8" s="1"/>
  <c r="Z102" i="8"/>
  <c r="AA102" i="8" s="1"/>
  <c r="Z101" i="8"/>
  <c r="AA101" i="8" s="1"/>
  <c r="Z94" i="8"/>
  <c r="AA94" i="8" s="1"/>
  <c r="Z93" i="8"/>
  <c r="AA93" i="8" s="1"/>
  <c r="Z92" i="8"/>
  <c r="AA92" i="8" s="1"/>
  <c r="Z91" i="8"/>
  <c r="AA91" i="8" s="1"/>
  <c r="Z90" i="8"/>
  <c r="AA90" i="8" s="1"/>
  <c r="Z89" i="8"/>
  <c r="AA89" i="8" s="1"/>
  <c r="Z88" i="8"/>
  <c r="AA88" i="8" s="1"/>
  <c r="Z87" i="8"/>
  <c r="AA87" i="8" s="1"/>
  <c r="Z86" i="8"/>
  <c r="AA86" i="8" s="1"/>
  <c r="Z81" i="8"/>
  <c r="AA81" i="8" s="1"/>
  <c r="Z80" i="8"/>
  <c r="AA80" i="8" s="1"/>
  <c r="Z79" i="8"/>
  <c r="AA79" i="8" s="1"/>
  <c r="Z78" i="8"/>
  <c r="AA78" i="8" s="1"/>
  <c r="Z73" i="8"/>
  <c r="AA73" i="8" s="1"/>
  <c r="Z72" i="8"/>
  <c r="AA72" i="8" s="1"/>
  <c r="Z71" i="8"/>
  <c r="AA71" i="8" s="1"/>
  <c r="Z70" i="8"/>
  <c r="AA70" i="8" s="1"/>
  <c r="Z61" i="8"/>
  <c r="AA61" i="8" s="1"/>
  <c r="Z55" i="8"/>
  <c r="AA55" i="8" s="1"/>
  <c r="Z54" i="8"/>
  <c r="AA54" i="8" s="1"/>
  <c r="Z53" i="8"/>
  <c r="AA53" i="8" s="1"/>
  <c r="Z52" i="8"/>
  <c r="AA52" i="8" s="1"/>
  <c r="Z47" i="8"/>
  <c r="AA47" i="8" s="1"/>
  <c r="Z46" i="8"/>
  <c r="AA46" i="8" s="1"/>
  <c r="Z45" i="8"/>
  <c r="AA45" i="8" s="1"/>
  <c r="Z44" i="8"/>
  <c r="AA44" i="8" s="1"/>
  <c r="Z43" i="8"/>
  <c r="AA43" i="8" s="1"/>
  <c r="Z42" i="8"/>
  <c r="AA42" i="8" s="1"/>
  <c r="Z41" i="8"/>
  <c r="AA41" i="8" s="1"/>
  <c r="Z40" i="8"/>
  <c r="AA40" i="8" s="1"/>
  <c r="Z35" i="8"/>
  <c r="AC35" i="8" s="1"/>
  <c r="Z34" i="8"/>
  <c r="AC34" i="8" s="1"/>
  <c r="Z33" i="8"/>
  <c r="AC33" i="8" s="1"/>
  <c r="Z32" i="8"/>
  <c r="AC32" i="8" s="1"/>
  <c r="Z31" i="8"/>
  <c r="AC31" i="8" s="1"/>
  <c r="Z30" i="8"/>
  <c r="AC30" i="8" s="1"/>
  <c r="Z29" i="8"/>
  <c r="AC29" i="8" s="1"/>
  <c r="Z28" i="8"/>
  <c r="AC28" i="8" s="1"/>
  <c r="Z27" i="8"/>
  <c r="AC27" i="8" s="1"/>
  <c r="Z25" i="8"/>
  <c r="AC25" i="8" s="1"/>
  <c r="Z24" i="8"/>
  <c r="AC24" i="8" s="1"/>
  <c r="Z23" i="8"/>
  <c r="AC23" i="8" s="1"/>
  <c r="Z132" i="8" l="1"/>
  <c r="AA132" i="8" s="1"/>
  <c r="Z126" i="8"/>
  <c r="Z63" i="8"/>
  <c r="AA63" i="8" s="1"/>
  <c r="Z170" i="8"/>
  <c r="AA170" i="8" s="1"/>
  <c r="Z49" i="8"/>
  <c r="AA49" i="8" s="1"/>
  <c r="Z75" i="8"/>
  <c r="AA75" i="8" s="1"/>
  <c r="Z96" i="8"/>
  <c r="AA96" i="8" s="1"/>
  <c r="Z179" i="8"/>
  <c r="AA179" i="8" s="1"/>
  <c r="Z106" i="8"/>
  <c r="AA106" i="8" s="1"/>
  <c r="Z120" i="8"/>
  <c r="AA120" i="8" s="1"/>
  <c r="Z150" i="8"/>
  <c r="AA150" i="8" s="1"/>
  <c r="Z83" i="8"/>
  <c r="AA83" i="8" s="1"/>
  <c r="Z98" i="8" l="1"/>
  <c r="Z22" i="8"/>
  <c r="D24" i="17"/>
  <c r="Z108" i="8" l="1"/>
  <c r="AA98" i="8"/>
  <c r="Y158" i="14"/>
  <c r="Y157" i="14"/>
  <c r="Z37" i="8"/>
  <c r="AC22" i="8"/>
  <c r="Y117" i="8"/>
  <c r="AB117" i="8" s="1"/>
  <c r="Y87" i="8"/>
  <c r="AB87" i="8" s="1"/>
  <c r="AA108" i="8" l="1"/>
  <c r="Z181" i="8"/>
  <c r="Z65" i="8"/>
  <c r="Z17" i="8" s="1"/>
  <c r="Y160" i="8"/>
  <c r="AB160" i="8" s="1"/>
  <c r="Y41" i="8"/>
  <c r="AB41" i="8" s="1"/>
  <c r="Y32" i="8"/>
  <c r="AB32" i="8" l="1"/>
  <c r="AA32" i="8"/>
  <c r="Z183" i="8"/>
  <c r="Z19" i="8" s="1"/>
  <c r="Z18" i="8"/>
  <c r="M37" i="8" l="1"/>
  <c r="M49" i="8"/>
  <c r="Y116" i="8" l="1"/>
  <c r="AB116" i="8" s="1"/>
  <c r="Y108" i="14" l="1"/>
  <c r="Y176" i="8" l="1"/>
  <c r="AB176" i="8" s="1"/>
  <c r="Y159" i="8"/>
  <c r="AB159" i="8" s="1"/>
  <c r="Y158" i="8"/>
  <c r="AB158" i="8" s="1"/>
  <c r="Y156" i="8"/>
  <c r="AB156" i="8" s="1"/>
  <c r="Y155" i="8"/>
  <c r="AB155" i="8" s="1"/>
  <c r="Y154" i="8"/>
  <c r="AB154" i="8" s="1"/>
  <c r="Y144" i="14" l="1"/>
  <c r="Y148" i="14"/>
  <c r="Y156" i="14"/>
  <c r="Y166" i="14"/>
  <c r="Y145" i="14"/>
  <c r="Y146" i="14"/>
  <c r="Y31" i="14" l="1"/>
  <c r="Y149" i="14"/>
  <c r="D25" i="17" l="1"/>
  <c r="C24" i="17" s="1"/>
  <c r="D26" i="17" l="1"/>
  <c r="C25" i="17" s="1"/>
  <c r="C25" i="16"/>
  <c r="D27" i="17" l="1"/>
  <c r="D28" i="17" l="1"/>
  <c r="C27" i="17" s="1"/>
  <c r="C26" i="17"/>
  <c r="D29" i="17" l="1"/>
  <c r="C28" i="17" s="1"/>
  <c r="D30" i="17" l="1"/>
  <c r="C29" i="17" s="1"/>
  <c r="C7" i="15"/>
  <c r="C7" i="18"/>
  <c r="D31" i="17" l="1"/>
  <c r="Y165" i="14"/>
  <c r="D32" i="17" l="1"/>
  <c r="C31" i="17" s="1"/>
  <c r="C30" i="17"/>
  <c r="G14" i="17" l="1"/>
  <c r="C10" i="16"/>
  <c r="G18" i="17"/>
  <c r="G17" i="17"/>
  <c r="G16" i="17"/>
  <c r="G15" i="17"/>
  <c r="W160" i="14" l="1"/>
  <c r="X160" i="14"/>
  <c r="H14" i="17"/>
  <c r="Y62" i="14"/>
  <c r="Y70" i="14"/>
  <c r="Y82" i="14"/>
  <c r="Y92" i="14"/>
  <c r="Y102" i="14"/>
  <c r="Y114" i="14"/>
  <c r="Y129" i="14"/>
  <c r="Y154" i="14"/>
  <c r="Y106" i="14"/>
  <c r="Y133" i="14"/>
  <c r="Y150" i="14"/>
  <c r="Y60" i="14"/>
  <c r="Y68" i="14"/>
  <c r="Y76" i="14"/>
  <c r="Y80" i="14"/>
  <c r="Y84" i="14"/>
  <c r="Y94" i="14"/>
  <c r="Y104" i="14"/>
  <c r="Y120" i="14"/>
  <c r="Y125" i="14"/>
  <c r="Y128" i="14"/>
  <c r="Y131" i="14"/>
  <c r="Y135" i="14"/>
  <c r="Y138" i="14"/>
  <c r="Y152" i="14"/>
  <c r="Y78" i="14"/>
  <c r="Y127" i="14"/>
  <c r="Y167" i="14"/>
  <c r="Y61" i="14"/>
  <c r="Y69" i="14"/>
  <c r="Y77" i="14"/>
  <c r="Y81" i="14"/>
  <c r="Y91" i="14"/>
  <c r="Y101" i="14"/>
  <c r="Y105" i="14"/>
  <c r="Y113" i="14"/>
  <c r="Y126" i="14"/>
  <c r="Y132" i="14"/>
  <c r="Y136" i="14"/>
  <c r="Y143" i="14"/>
  <c r="Y153" i="14"/>
  <c r="Y63" i="14"/>
  <c r="Y71" i="14"/>
  <c r="Y79" i="14"/>
  <c r="Y83" i="14"/>
  <c r="Y93" i="14"/>
  <c r="Y103" i="14"/>
  <c r="Y107" i="14"/>
  <c r="Y119" i="14"/>
  <c r="Y130" i="14"/>
  <c r="Y134" i="14"/>
  <c r="Y137" i="14"/>
  <c r="Y151" i="14"/>
  <c r="Y155" i="14"/>
  <c r="Y163" i="14"/>
  <c r="Y164" i="14"/>
  <c r="Y160" i="14" l="1"/>
  <c r="D4" i="5"/>
  <c r="D4" i="8"/>
  <c r="D4" i="14"/>
  <c r="H18" i="17" l="1"/>
  <c r="H17" i="17"/>
  <c r="H16" i="17"/>
  <c r="H15" i="17"/>
  <c r="D33" i="17" l="1"/>
  <c r="C33" i="17" l="1"/>
  <c r="C32" i="17"/>
  <c r="H34" i="17" l="1"/>
  <c r="H35" i="17"/>
  <c r="X96" i="14"/>
  <c r="X116" i="14"/>
  <c r="X122" i="14"/>
  <c r="X169" i="14"/>
  <c r="H36" i="17" l="1"/>
  <c r="X65" i="14"/>
  <c r="X53" i="14"/>
  <c r="X73" i="14"/>
  <c r="X39" i="14"/>
  <c r="X140" i="14"/>
  <c r="X86" i="14"/>
  <c r="X110" i="14"/>
  <c r="X88" i="14" l="1"/>
  <c r="X98" i="14" s="1"/>
  <c r="X171" i="14" s="1"/>
  <c r="X27" i="14" l="1"/>
  <c r="X55" i="14" s="1"/>
  <c r="W27" i="14"/>
  <c r="Y14" i="14"/>
  <c r="Y18" i="14"/>
  <c r="Y22" i="14"/>
  <c r="Y15" i="14"/>
  <c r="Y19" i="14"/>
  <c r="Y23" i="14"/>
  <c r="Y16" i="14"/>
  <c r="Y20" i="14"/>
  <c r="Y25" i="14"/>
  <c r="Y13" i="14"/>
  <c r="Y17" i="14"/>
  <c r="Y21" i="14"/>
  <c r="Y12" i="14"/>
  <c r="X173" i="14" l="1"/>
  <c r="Y42" i="14"/>
  <c r="Y36" i="14"/>
  <c r="Y30" i="14"/>
  <c r="W39" i="14"/>
  <c r="Y32" i="14"/>
  <c r="Y34" i="14"/>
  <c r="Y35" i="14"/>
  <c r="Y37" i="14"/>
  <c r="Y33" i="14"/>
  <c r="Y27" i="14"/>
  <c r="H33" i="17"/>
  <c r="H37" i="17" s="1"/>
  <c r="F41" i="17" s="1"/>
  <c r="D6" i="14" s="1"/>
  <c r="Y45" i="14" l="1"/>
  <c r="Y51" i="14"/>
  <c r="Y44" i="14"/>
  <c r="Y43" i="14"/>
  <c r="W53" i="14"/>
  <c r="W55" i="14" s="1"/>
  <c r="W73" i="14"/>
  <c r="Y39" i="14"/>
  <c r="W169" i="14"/>
  <c r="W116" i="14"/>
  <c r="W65" i="14"/>
  <c r="W122" i="14"/>
  <c r="W110" i="14"/>
  <c r="W86" i="14"/>
  <c r="W140" i="14" l="1"/>
  <c r="Y140" i="14"/>
  <c r="Y65" i="14"/>
  <c r="Y53" i="14"/>
  <c r="Y55" i="14" s="1"/>
  <c r="Y169" i="14"/>
  <c r="Y86" i="14"/>
  <c r="Y73" i="14"/>
  <c r="W88" i="14"/>
  <c r="W96" i="14"/>
  <c r="Y96" i="14"/>
  <c r="Y122" i="14"/>
  <c r="Y110" i="14"/>
  <c r="Y116" i="14"/>
  <c r="T96" i="8"/>
  <c r="AC96" i="8" s="1"/>
  <c r="S96" i="8"/>
  <c r="Q96" i="8"/>
  <c r="P96" i="8"/>
  <c r="N96" i="8"/>
  <c r="M96" i="8"/>
  <c r="K96" i="8"/>
  <c r="J96" i="8"/>
  <c r="H96" i="8"/>
  <c r="F96" i="8"/>
  <c r="T83" i="8"/>
  <c r="AC83" i="8" s="1"/>
  <c r="S83" i="8"/>
  <c r="Q83" i="8"/>
  <c r="P83" i="8"/>
  <c r="N83" i="8"/>
  <c r="M83" i="8"/>
  <c r="K83" i="8"/>
  <c r="J83" i="8"/>
  <c r="H83" i="8"/>
  <c r="F83" i="8"/>
  <c r="Y103" i="8"/>
  <c r="AB103" i="8" s="1"/>
  <c r="Y102" i="8"/>
  <c r="AB102" i="8" s="1"/>
  <c r="I40" i="5"/>
  <c r="H40" i="5"/>
  <c r="G40" i="5"/>
  <c r="F40" i="5"/>
  <c r="I20" i="5"/>
  <c r="H20" i="5"/>
  <c r="G20" i="5"/>
  <c r="F20" i="5"/>
  <c r="Y130" i="8"/>
  <c r="AB130" i="8" s="1"/>
  <c r="Y54" i="8"/>
  <c r="AB54" i="8" s="1"/>
  <c r="Y88" i="14" l="1"/>
  <c r="Y98" i="14" s="1"/>
  <c r="Y171" i="14" s="1"/>
  <c r="W98" i="14"/>
  <c r="W171" i="14" s="1"/>
  <c r="Y177" i="8"/>
  <c r="AB177" i="8" s="1"/>
  <c r="Y129" i="8"/>
  <c r="AB129" i="8" s="1"/>
  <c r="Y94" i="8"/>
  <c r="AB94" i="8" s="1"/>
  <c r="Y112" i="8"/>
  <c r="AB112" i="8" s="1"/>
  <c r="Y88" i="8"/>
  <c r="AB88" i="8" s="1"/>
  <c r="Y132" i="8" l="1"/>
  <c r="W173" i="14"/>
  <c r="Y173" i="14"/>
  <c r="Y113" i="8"/>
  <c r="AB113" i="8" s="1"/>
  <c r="Y81" i="8"/>
  <c r="AB81" i="8" s="1"/>
  <c r="Y175" i="8" l="1"/>
  <c r="AB175" i="8" s="1"/>
  <c r="Y47" i="8" l="1"/>
  <c r="AB47" i="8" s="1"/>
  <c r="Y35" i="8"/>
  <c r="AB35" i="8" l="1"/>
  <c r="AA35" i="8"/>
  <c r="Y31" i="8"/>
  <c r="Y33" i="8"/>
  <c r="AB33" i="8" l="1"/>
  <c r="AA33" i="8"/>
  <c r="AB31" i="8"/>
  <c r="AA31" i="8"/>
  <c r="H37" i="8"/>
  <c r="Y22" i="8" l="1"/>
  <c r="Y23" i="8"/>
  <c r="Y24" i="8"/>
  <c r="Y25" i="8"/>
  <c r="Y27" i="8"/>
  <c r="Y28" i="8"/>
  <c r="Y29" i="8"/>
  <c r="Y30" i="8"/>
  <c r="Y34" i="8"/>
  <c r="Y40" i="8"/>
  <c r="AB40" i="8" s="1"/>
  <c r="Y42" i="8"/>
  <c r="AB42" i="8" s="1"/>
  <c r="Y43" i="8"/>
  <c r="AB43" i="8" s="1"/>
  <c r="Y44" i="8"/>
  <c r="AB44" i="8" s="1"/>
  <c r="Y45" i="8"/>
  <c r="AB45" i="8" s="1"/>
  <c r="Y46" i="8"/>
  <c r="AB46" i="8" s="1"/>
  <c r="Y52" i="8"/>
  <c r="AB52" i="8" s="1"/>
  <c r="Y53" i="8"/>
  <c r="AB53" i="8" s="1"/>
  <c r="Y55" i="8"/>
  <c r="AB55" i="8" s="1"/>
  <c r="Y61" i="8"/>
  <c r="AB61" i="8" s="1"/>
  <c r="Y89" i="8"/>
  <c r="AB89" i="8" s="1"/>
  <c r="Y90" i="8"/>
  <c r="AB90" i="8" s="1"/>
  <c r="Y92" i="8"/>
  <c r="AB92" i="8" s="1"/>
  <c r="Y93" i="8"/>
  <c r="AB93" i="8" s="1"/>
  <c r="Y91" i="8"/>
  <c r="AB91" i="8" s="1"/>
  <c r="Y78" i="8"/>
  <c r="AB78" i="8" s="1"/>
  <c r="Y79" i="8"/>
  <c r="AB79" i="8" s="1"/>
  <c r="Y80" i="8"/>
  <c r="AB80" i="8" s="1"/>
  <c r="Y86" i="8"/>
  <c r="AB86" i="8" s="1"/>
  <c r="Y70" i="8"/>
  <c r="AB70" i="8" s="1"/>
  <c r="Y71" i="8"/>
  <c r="AB71" i="8" s="1"/>
  <c r="Y72" i="8"/>
  <c r="AB72" i="8" s="1"/>
  <c r="Y73" i="8"/>
  <c r="AB73" i="8" s="1"/>
  <c r="Y101" i="8"/>
  <c r="AB101" i="8" s="1"/>
  <c r="Y104" i="8"/>
  <c r="AB104" i="8" s="1"/>
  <c r="Y111" i="8"/>
  <c r="AB111" i="8" s="1"/>
  <c r="Y114" i="8"/>
  <c r="AB114" i="8" s="1"/>
  <c r="Y115" i="8"/>
  <c r="AB115" i="8" s="1"/>
  <c r="Y118" i="8"/>
  <c r="AB118" i="8" s="1"/>
  <c r="Y123" i="8"/>
  <c r="Y124" i="8"/>
  <c r="AB124" i="8" s="1"/>
  <c r="Y135" i="8"/>
  <c r="AB135" i="8" s="1"/>
  <c r="Y136" i="8"/>
  <c r="AB136" i="8" s="1"/>
  <c r="Y137" i="8"/>
  <c r="AB137" i="8" s="1"/>
  <c r="Y138" i="8"/>
  <c r="AB138" i="8" s="1"/>
  <c r="Y139" i="8"/>
  <c r="AB139" i="8" s="1"/>
  <c r="Y140" i="8"/>
  <c r="AB140" i="8" s="1"/>
  <c r="Y141" i="8"/>
  <c r="AB141" i="8" s="1"/>
  <c r="Y142" i="8"/>
  <c r="AB142" i="8" s="1"/>
  <c r="Y143" i="8"/>
  <c r="AB143" i="8" s="1"/>
  <c r="Y144" i="8"/>
  <c r="AB144" i="8" s="1"/>
  <c r="Y145" i="8"/>
  <c r="AB145" i="8" s="1"/>
  <c r="Y146" i="8"/>
  <c r="AB146" i="8" s="1"/>
  <c r="Y147" i="8"/>
  <c r="AB147" i="8" s="1"/>
  <c r="Y148" i="8"/>
  <c r="AB148" i="8" s="1"/>
  <c r="Y153" i="8"/>
  <c r="AB153" i="8" s="1"/>
  <c r="Y161" i="8"/>
  <c r="AB161" i="8" s="1"/>
  <c r="Y162" i="8"/>
  <c r="AB162" i="8" s="1"/>
  <c r="Y163" i="8"/>
  <c r="AB163" i="8" s="1"/>
  <c r="Y164" i="8"/>
  <c r="AB164" i="8" s="1"/>
  <c r="Y165" i="8"/>
  <c r="AB165" i="8" s="1"/>
  <c r="Y166" i="8"/>
  <c r="AB166" i="8" s="1"/>
  <c r="Y168" i="8"/>
  <c r="AB168" i="8" s="1"/>
  <c r="Y173" i="8"/>
  <c r="AB173" i="8" s="1"/>
  <c r="Y174" i="8"/>
  <c r="AB174" i="8" s="1"/>
  <c r="T37" i="8"/>
  <c r="AC37" i="8" s="1"/>
  <c r="T49" i="8"/>
  <c r="AC49" i="8" s="1"/>
  <c r="T63" i="8"/>
  <c r="AC63" i="8" s="1"/>
  <c r="T75" i="8"/>
  <c r="AC75" i="8" s="1"/>
  <c r="T106" i="8"/>
  <c r="AC106" i="8" s="1"/>
  <c r="T120" i="8"/>
  <c r="AC120" i="8" s="1"/>
  <c r="T126" i="8"/>
  <c r="AC126" i="8" s="1"/>
  <c r="T132" i="8"/>
  <c r="AC132" i="8" s="1"/>
  <c r="T150" i="8"/>
  <c r="AC150" i="8" s="1"/>
  <c r="T170" i="8"/>
  <c r="AC170" i="8" s="1"/>
  <c r="T179" i="8"/>
  <c r="AC179" i="8" s="1"/>
  <c r="S37" i="8"/>
  <c r="S49" i="8"/>
  <c r="S63" i="8"/>
  <c r="S75" i="8"/>
  <c r="S106" i="8"/>
  <c r="S120" i="8"/>
  <c r="S126" i="8"/>
  <c r="S132" i="8"/>
  <c r="S150" i="8"/>
  <c r="S170" i="8"/>
  <c r="S179" i="8"/>
  <c r="Q37" i="8"/>
  <c r="Q49" i="8"/>
  <c r="Q63" i="8"/>
  <c r="Q75" i="8"/>
  <c r="Q106" i="8"/>
  <c r="Q120" i="8"/>
  <c r="Q126" i="8"/>
  <c r="Q132" i="8"/>
  <c r="Q150" i="8"/>
  <c r="Q170" i="8"/>
  <c r="Q179" i="8"/>
  <c r="P37" i="8"/>
  <c r="P49" i="8"/>
  <c r="P63" i="8"/>
  <c r="P75" i="8"/>
  <c r="P106" i="8"/>
  <c r="P120" i="8"/>
  <c r="P126" i="8"/>
  <c r="P132" i="8"/>
  <c r="P150" i="8"/>
  <c r="P170" i="8"/>
  <c r="P179" i="8"/>
  <c r="N37" i="8"/>
  <c r="N49" i="8"/>
  <c r="N63" i="8"/>
  <c r="N75" i="8"/>
  <c r="N106" i="8"/>
  <c r="N120" i="8"/>
  <c r="N126" i="8"/>
  <c r="N132" i="8"/>
  <c r="N150" i="8"/>
  <c r="N170" i="8"/>
  <c r="N179" i="8"/>
  <c r="M63" i="8"/>
  <c r="M75" i="8"/>
  <c r="M106" i="8"/>
  <c r="M120" i="8"/>
  <c r="M126" i="8"/>
  <c r="M132" i="8"/>
  <c r="M150" i="8"/>
  <c r="M170" i="8"/>
  <c r="M179" i="8"/>
  <c r="K37" i="8"/>
  <c r="K49" i="8"/>
  <c r="K63" i="8"/>
  <c r="K75" i="8"/>
  <c r="K106" i="8"/>
  <c r="K120" i="8"/>
  <c r="K126" i="8"/>
  <c r="K132" i="8"/>
  <c r="K150" i="8"/>
  <c r="K170" i="8"/>
  <c r="K179" i="8"/>
  <c r="J37" i="8"/>
  <c r="J49" i="8"/>
  <c r="J63" i="8"/>
  <c r="J75" i="8"/>
  <c r="J106" i="8"/>
  <c r="J120" i="8"/>
  <c r="J126" i="8"/>
  <c r="J132" i="8"/>
  <c r="J150" i="8"/>
  <c r="J170" i="8"/>
  <c r="J179" i="8"/>
  <c r="H49" i="8"/>
  <c r="H63" i="8"/>
  <c r="H75" i="8"/>
  <c r="H106" i="8"/>
  <c r="H120" i="8"/>
  <c r="H126" i="8"/>
  <c r="H132" i="8"/>
  <c r="AB132" i="8" s="1"/>
  <c r="H150" i="8"/>
  <c r="H170" i="8"/>
  <c r="H179" i="8"/>
  <c r="F26" i="5"/>
  <c r="F52" i="5"/>
  <c r="G52" i="5"/>
  <c r="H52" i="5"/>
  <c r="I52" i="5"/>
  <c r="F75" i="8"/>
  <c r="F98" i="8" s="1"/>
  <c r="F44" i="5"/>
  <c r="G44" i="5"/>
  <c r="G26" i="5"/>
  <c r="H44" i="5"/>
  <c r="H26" i="5"/>
  <c r="I44" i="5"/>
  <c r="I26" i="5"/>
  <c r="AB29" i="8" l="1"/>
  <c r="AA29" i="8"/>
  <c r="AB30" i="8"/>
  <c r="AA30" i="8"/>
  <c r="AB28" i="8"/>
  <c r="AA28" i="8"/>
  <c r="AB27" i="8"/>
  <c r="AA27" i="8"/>
  <c r="AB25" i="8"/>
  <c r="AA25" i="8"/>
  <c r="AB24" i="8"/>
  <c r="AA24" i="8"/>
  <c r="AB23" i="8"/>
  <c r="AA23" i="8"/>
  <c r="AB34" i="8"/>
  <c r="AA34" i="8"/>
  <c r="AB123" i="8"/>
  <c r="AA123" i="8"/>
  <c r="AB22" i="8"/>
  <c r="AA22" i="8"/>
  <c r="Y106" i="8"/>
  <c r="AB106" i="8" s="1"/>
  <c r="Y75" i="8"/>
  <c r="AB75" i="8" s="1"/>
  <c r="Y83" i="8"/>
  <c r="AB83" i="8" s="1"/>
  <c r="Y179" i="8"/>
  <c r="AB179" i="8" s="1"/>
  <c r="Y126" i="8"/>
  <c r="Y37" i="8"/>
  <c r="Y96" i="8"/>
  <c r="AB96" i="8" s="1"/>
  <c r="Y63" i="8"/>
  <c r="AB63" i="8" s="1"/>
  <c r="Y170" i="8"/>
  <c r="AB170" i="8" s="1"/>
  <c r="Y120" i="8"/>
  <c r="AB120" i="8" s="1"/>
  <c r="Y150" i="8"/>
  <c r="AB150" i="8" s="1"/>
  <c r="Y49" i="8"/>
  <c r="AB49" i="8" s="1"/>
  <c r="H54" i="5"/>
  <c r="I54" i="5"/>
  <c r="U83" i="8"/>
  <c r="O83" i="8"/>
  <c r="R83" i="8"/>
  <c r="L96" i="8"/>
  <c r="O96" i="8"/>
  <c r="R96" i="8"/>
  <c r="U96" i="8"/>
  <c r="L83" i="8"/>
  <c r="F54" i="5"/>
  <c r="G54" i="5"/>
  <c r="L75" i="8"/>
  <c r="R150" i="8"/>
  <c r="L106" i="8"/>
  <c r="U132" i="8"/>
  <c r="R106" i="8"/>
  <c r="R49" i="8"/>
  <c r="U170" i="8"/>
  <c r="L120" i="8"/>
  <c r="R120" i="8"/>
  <c r="O132" i="8"/>
  <c r="O106" i="8"/>
  <c r="O170" i="8"/>
  <c r="R37" i="8"/>
  <c r="O120" i="8"/>
  <c r="R132" i="8"/>
  <c r="L132" i="8"/>
  <c r="L126" i="8"/>
  <c r="O126" i="8"/>
  <c r="O75" i="8"/>
  <c r="R179" i="8"/>
  <c r="U106" i="8"/>
  <c r="U126" i="8"/>
  <c r="U120" i="8"/>
  <c r="J65" i="8"/>
  <c r="L63" i="8"/>
  <c r="L49" i="8"/>
  <c r="L37" i="8"/>
  <c r="R126" i="8"/>
  <c r="U75" i="8"/>
  <c r="O150" i="8"/>
  <c r="O49" i="8"/>
  <c r="O37" i="8"/>
  <c r="R75" i="8"/>
  <c r="U63" i="8"/>
  <c r="U37" i="8"/>
  <c r="L170" i="8"/>
  <c r="O63" i="8"/>
  <c r="R170" i="8"/>
  <c r="U179" i="8"/>
  <c r="U150" i="8"/>
  <c r="U49" i="8"/>
  <c r="L179" i="8"/>
  <c r="L150" i="8"/>
  <c r="O179" i="8"/>
  <c r="R63" i="8"/>
  <c r="S65" i="8"/>
  <c r="M65" i="8"/>
  <c r="P65" i="8"/>
  <c r="N65" i="8"/>
  <c r="H65" i="8"/>
  <c r="K65" i="8"/>
  <c r="Q65" i="8"/>
  <c r="T65" i="8"/>
  <c r="AB126" i="8" l="1"/>
  <c r="AA126" i="8"/>
  <c r="AA37" i="8"/>
  <c r="AB37" i="8"/>
  <c r="AC65" i="8"/>
  <c r="AC17" i="8" s="1"/>
  <c r="Y98" i="8"/>
  <c r="Y108" i="8" s="1"/>
  <c r="Y181" i="8" s="1"/>
  <c r="Y65" i="8"/>
  <c r="AA65" i="8" s="1"/>
  <c r="O65" i="8"/>
  <c r="L65" i="8"/>
  <c r="R65" i="8"/>
  <c r="U65" i="8"/>
  <c r="Y18" i="8" l="1"/>
  <c r="AA181" i="8"/>
  <c r="AB65" i="8"/>
  <c r="AB17" i="8" s="1"/>
  <c r="Y17" i="8"/>
  <c r="Y183" i="8"/>
  <c r="AA17" i="8"/>
  <c r="Y19" i="8" l="1"/>
  <c r="AA183" i="8"/>
  <c r="Q98" i="8"/>
  <c r="Q108" i="8" s="1"/>
  <c r="J98" i="8"/>
  <c r="P98" i="8"/>
  <c r="P108" i="8" s="1"/>
  <c r="P181" i="8" s="1"/>
  <c r="N98" i="8"/>
  <c r="N108" i="8" s="1"/>
  <c r="L98" i="8"/>
  <c r="L108" i="8" s="1"/>
  <c r="U98" i="8"/>
  <c r="U108" i="8" s="1"/>
  <c r="R98" i="8"/>
  <c r="R108" i="8" s="1"/>
  <c r="K98" i="8"/>
  <c r="K108" i="8" s="1"/>
  <c r="T98" i="8"/>
  <c r="O98" i="8"/>
  <c r="O108" i="8" s="1"/>
  <c r="H98" i="8"/>
  <c r="AB98" i="8" s="1"/>
  <c r="S98" i="8"/>
  <c r="S108" i="8" s="1"/>
  <c r="S181" i="8" s="1"/>
  <c r="M98" i="8"/>
  <c r="M108" i="8" s="1"/>
  <c r="M181" i="8" s="1"/>
  <c r="T108" i="8" l="1"/>
  <c r="AC108" i="8" s="1"/>
  <c r="AC98" i="8"/>
  <c r="H108" i="8"/>
  <c r="J108" i="8"/>
  <c r="O181" i="8"/>
  <c r="U181" i="8"/>
  <c r="R181" i="8"/>
  <c r="T181" i="8"/>
  <c r="L181" i="8"/>
  <c r="L183" i="8" s="1"/>
  <c r="Q181" i="8"/>
  <c r="Q183" i="8" s="1"/>
  <c r="K181" i="8"/>
  <c r="N181" i="8"/>
  <c r="N183" i="8" s="1"/>
  <c r="M183" i="8"/>
  <c r="P183" i="8"/>
  <c r="S183" i="8"/>
  <c r="H181" i="8" l="1"/>
  <c r="AB181" i="8" s="1"/>
  <c r="AB108" i="8"/>
  <c r="T183" i="8"/>
  <c r="AC181" i="8"/>
  <c r="AC18" i="8" s="1"/>
  <c r="J181" i="8"/>
  <c r="K183" i="8"/>
  <c r="U183" i="8"/>
  <c r="R183" i="8"/>
  <c r="O183" i="8"/>
  <c r="H183" i="8" l="1"/>
  <c r="AB183" i="8" s="1"/>
  <c r="AC183" i="8"/>
  <c r="AC19" i="8" s="1"/>
  <c r="J183" i="8"/>
  <c r="AA18" i="8" l="1"/>
  <c r="AB18" i="8"/>
  <c r="AA19" i="8" l="1"/>
  <c r="AB1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flackjo</author>
  </authors>
  <commentList>
    <comment ref="D49" authorId="0" shapeId="0" xr:uid="{00000000-0006-0000-0700-000001000000}">
      <text>
        <r>
          <rPr>
            <sz val="9"/>
            <color indexed="81"/>
            <rFont val="Tahoma"/>
            <family val="2"/>
          </rPr>
          <t>2009 = 2009-10</t>
        </r>
      </text>
    </comment>
  </commentList>
</comments>
</file>

<file path=xl/sharedStrings.xml><?xml version="1.0" encoding="utf-8"?>
<sst xmlns="http://schemas.openxmlformats.org/spreadsheetml/2006/main" count="593" uniqueCount="398">
  <si>
    <t>ASSETS</t>
  </si>
  <si>
    <t xml:space="preserve">CURRENT ASSETS </t>
  </si>
  <si>
    <t>Prepaid Expenses</t>
  </si>
  <si>
    <t>Accounts Receivable</t>
  </si>
  <si>
    <t>Contributions and Other Receivables</t>
  </si>
  <si>
    <t xml:space="preserve">LIABILITIES AND NET ASSETS </t>
  </si>
  <si>
    <t>Accounts Payable and Accrued Expenses</t>
  </si>
  <si>
    <t>Accrued Payroll and Benefits</t>
  </si>
  <si>
    <t>Deferred Revenues</t>
  </si>
  <si>
    <t>Short-Term Debt, Loans and Notes Payable</t>
  </si>
  <si>
    <t>CURRENT LIABILITIES</t>
  </si>
  <si>
    <t xml:space="preserve">NET ASSETS </t>
  </si>
  <si>
    <t>Unrestricted</t>
  </si>
  <si>
    <t>Temporary Restricted</t>
  </si>
  <si>
    <t>State Matching Funds for School Lunch Program</t>
  </si>
  <si>
    <t>Summer School</t>
  </si>
  <si>
    <t>Federal Lunch Program</t>
  </si>
  <si>
    <t>Federal Breakfast Reimbursement</t>
  </si>
  <si>
    <t>Interest Income</t>
  </si>
  <si>
    <t>Instructional Supplies and Resources</t>
  </si>
  <si>
    <t>Payroll Services</t>
  </si>
  <si>
    <t>REVENUES</t>
  </si>
  <si>
    <t>Other Expenses</t>
  </si>
  <si>
    <t>Librarian</t>
  </si>
  <si>
    <t>Unrestricted Cash and Cash Equivalents</t>
  </si>
  <si>
    <t xml:space="preserve">Temporarily Restricted Cash and Cash Equivalents </t>
  </si>
  <si>
    <t>Grants and Contracts Receivable (1)</t>
  </si>
  <si>
    <t>Current Maturities of Long-Term Debt (5)</t>
  </si>
  <si>
    <t>Footnotes:</t>
  </si>
  <si>
    <t>Q1
AS OF 9/30</t>
  </si>
  <si>
    <t>Q2
AS OF 12/31</t>
  </si>
  <si>
    <t>Q3
AS OF 3/31</t>
  </si>
  <si>
    <t>Q4
AS OF 6/30</t>
  </si>
  <si>
    <t>1st Quarter - 7/1 - 9/30</t>
  </si>
  <si>
    <t>Variance</t>
  </si>
  <si>
    <t>2nd Quarter - 10/1 - 12/31</t>
  </si>
  <si>
    <t>3rd Quarter - 1/1 - 3/31</t>
  </si>
  <si>
    <t>4th Quarter - 4/1 - 6/30</t>
  </si>
  <si>
    <t>Original Budget</t>
  </si>
  <si>
    <t>Current Budget</t>
  </si>
  <si>
    <t>No. of Positions</t>
  </si>
  <si>
    <t>TOTALS AND VARIANCE ANALYSIS</t>
  </si>
  <si>
    <t>SCHOOL NAME:</t>
  </si>
  <si>
    <t>EXPENSES</t>
  </si>
  <si>
    <t>Date</t>
  </si>
  <si>
    <t>Special Education Grant</t>
  </si>
  <si>
    <t>August 15</t>
  </si>
  <si>
    <t>Contributions and Donations from Private Sources</t>
  </si>
  <si>
    <t>Teachers - Special Education</t>
  </si>
  <si>
    <t>Business Manager/Director of Finance</t>
  </si>
  <si>
    <t>Financial Accounting</t>
  </si>
  <si>
    <t>Bank Fees</t>
  </si>
  <si>
    <t>Printing, Publishing, Duplicating Services</t>
  </si>
  <si>
    <t>Food Services</t>
  </si>
  <si>
    <t>Special Education Administration</t>
  </si>
  <si>
    <t>Substitutes, Assistants, Paraprofessionals, Aides</t>
  </si>
  <si>
    <t>Non-Instructional/Support Staff - See Footnotes</t>
  </si>
  <si>
    <t>Student Assessment</t>
  </si>
  <si>
    <t>Athletic Coaches</t>
  </si>
  <si>
    <t>Governing Board Expenses</t>
  </si>
  <si>
    <t>Audit Services</t>
  </si>
  <si>
    <t>Other Fees</t>
  </si>
  <si>
    <t>IDEA- Part B Grant (Special Education)</t>
  </si>
  <si>
    <t>Title I</t>
  </si>
  <si>
    <t>Title II</t>
  </si>
  <si>
    <t>Total Administrative Staff:</t>
  </si>
  <si>
    <t>Total Instructional Staff:</t>
  </si>
  <si>
    <t>Total Non-Instructional/Support Staff:</t>
  </si>
  <si>
    <t>Subtotal Wages and Salaries:</t>
  </si>
  <si>
    <t>Total Payroll Taxes and Benefits:</t>
  </si>
  <si>
    <t>Total Personnel Expenses:</t>
  </si>
  <si>
    <t>Total Instructional Supplies and Resources:</t>
  </si>
  <si>
    <t>Total Board Expenses:</t>
  </si>
  <si>
    <t>Total Facilities Expenses:</t>
  </si>
  <si>
    <t>Total Other Expenses:</t>
  </si>
  <si>
    <t>TOTAL EXPENSES:</t>
  </si>
  <si>
    <t>Instructional Software</t>
  </si>
  <si>
    <t>Legal Services</t>
  </si>
  <si>
    <t>Travel</t>
  </si>
  <si>
    <t>Water &amp; Sewage</t>
  </si>
  <si>
    <t>Waste Disposal</t>
  </si>
  <si>
    <t>TOTAL CURRENT ASSETS:</t>
  </si>
  <si>
    <t>TOTAL ASSETS:</t>
  </si>
  <si>
    <t>TOTAL CURRENT LIABILITIES:</t>
  </si>
  <si>
    <t>TOTAL LIABILITIES:</t>
  </si>
  <si>
    <t>TOTAL NET ASSETS:</t>
  </si>
  <si>
    <t>TOTAL LIABILITIES AND NET ASSETS:</t>
  </si>
  <si>
    <t>Property, Building, and Equipment (Net)</t>
  </si>
  <si>
    <t>Long-Term Debt and Notes Payable (Net of Current Maturities) (6)</t>
  </si>
  <si>
    <t>Summer School Staff</t>
  </si>
  <si>
    <t>Other Revenue (please describe)</t>
  </si>
  <si>
    <t>Payroll Taxes and Benefits - See Footnotes</t>
  </si>
  <si>
    <t>QUARTER:</t>
  </si>
  <si>
    <t>2- BLUE tabs require input of information</t>
  </si>
  <si>
    <t>Budget Approved by Board:</t>
  </si>
  <si>
    <t>BUDGET APPROVAL CONFIRMATION</t>
  </si>
  <si>
    <t>Prior Academic Year:</t>
  </si>
  <si>
    <t>Current Academic Year:</t>
  </si>
  <si>
    <t>REPORT PERIOD</t>
  </si>
  <si>
    <t>enter phone number</t>
  </si>
  <si>
    <t>Contact Phone:</t>
  </si>
  <si>
    <t>enter email address</t>
  </si>
  <si>
    <t>Contact Email:</t>
  </si>
  <si>
    <t>enter title</t>
  </si>
  <si>
    <t>Contact Title:</t>
  </si>
  <si>
    <t>enter name</t>
  </si>
  <si>
    <t>Contact Name:</t>
  </si>
  <si>
    <t>Name:</t>
  </si>
  <si>
    <t>SCHOOL</t>
  </si>
  <si>
    <t>ANNUAL BUDGET &amp; QUARTERLY REPORT TEMPLATE</t>
  </si>
  <si>
    <t>Worksheet</t>
  </si>
  <si>
    <t>SCHOOLS</t>
  </si>
  <si>
    <t>YrOpen</t>
  </si>
  <si>
    <t>NA</t>
  </si>
  <si>
    <t>ACE Preparatory Academy</t>
  </si>
  <si>
    <t>Excel Center - Anderson</t>
  </si>
  <si>
    <t>Excel Center - Clarksville</t>
  </si>
  <si>
    <t>Excel Center - Hammond</t>
  </si>
  <si>
    <t>Excel Center - Kokomo</t>
  </si>
  <si>
    <t>Excel Center - Lafayette</t>
  </si>
  <si>
    <t>Excel Center - Noblesville</t>
  </si>
  <si>
    <t>Excel Center - Richmond</t>
  </si>
  <si>
    <t>Excel Center - Shelbyville</t>
  </si>
  <si>
    <t>Excel Center - South Bend</t>
  </si>
  <si>
    <t>George and Veronica Phalen Leadership Academy</t>
  </si>
  <si>
    <t>Higher Institute of Arts and Technology</t>
  </si>
  <si>
    <t>Steel City Academy</t>
  </si>
  <si>
    <t>CONTROL SHEET</t>
  </si>
  <si>
    <t>QUARTER DATA-INPUT CHECKER</t>
  </si>
  <si>
    <t>User Input:</t>
  </si>
  <si>
    <t>QTR</t>
  </si>
  <si>
    <t>DATA-INPUT</t>
  </si>
  <si>
    <t>RESULT</t>
  </si>
  <si>
    <t>Q1</t>
  </si>
  <si>
    <t>Q2</t>
  </si>
  <si>
    <t>Q3</t>
  </si>
  <si>
    <t>Q4</t>
  </si>
  <si>
    <t>Most Recent Qtr with Data:</t>
  </si>
  <si>
    <t>DATA VALIDATION LISTS</t>
  </si>
  <si>
    <t>Selection</t>
  </si>
  <si>
    <t>DVList-AcadYr</t>
  </si>
  <si>
    <t>Year</t>
  </si>
  <si>
    <t>Form Display Options</t>
  </si>
  <si>
    <t>blank</t>
  </si>
  <si>
    <t>MESSAGES</t>
  </si>
  <si>
    <t>ANNUAL BUDGET:</t>
  </si>
  <si>
    <t>Revised Budget</t>
  </si>
  <si>
    <t>Select from drop-down list →</t>
  </si>
  <si>
    <t>Completion ("1" = entry)</t>
  </si>
  <si>
    <t>The following row outputs (as text) the most recent quarter formatted as an ordinal number.</t>
  </si>
  <si>
    <t>Msg display</t>
  </si>
  <si>
    <t>1. Instructions</t>
  </si>
  <si>
    <t>2. Reporting Dates</t>
  </si>
  <si>
    <t>3. School Information</t>
  </si>
  <si>
    <t>5. Annual Budget</t>
  </si>
  <si>
    <t>6. Quarterly Report</t>
  </si>
  <si>
    <t xml:space="preserve"> • Summary of key reporting dates.</t>
  </si>
  <si>
    <t>[Complete Tab 3]</t>
  </si>
  <si>
    <t>Depreciation Expense</t>
  </si>
  <si>
    <t>Excel Center - Muncie</t>
  </si>
  <si>
    <t>Excel Center - Gary</t>
  </si>
  <si>
    <t>Allegiant Preparatory Academy</t>
  </si>
  <si>
    <t>Instructions:</t>
  </si>
  <si>
    <t>+ Ensure all editable cells are unlocked and all un-editable cells are locked.</t>
  </si>
  <si>
    <t xml:space="preserve">
</t>
  </si>
  <si>
    <t>+ To Hide “CONTROL” Sheet</t>
  </si>
  <si>
    <t xml:space="preserve">  - Switch to VBE (press [Alt]+[F11]).</t>
  </si>
  <si>
    <t xml:space="preserve">  - In Properties window, select “2 – xlSheetVeryHidden” from the Visible property's drop-down list.</t>
  </si>
  <si>
    <t xml:space="preserve">  - To Unhide, select “-1 – xlSheetVeryHidden” from the Visible property's drop-down list.</t>
  </si>
  <si>
    <t>+ Enter Password (STORE PASSWORD SOMEWHERE RECOVERABLE).</t>
  </si>
  <si>
    <t>Christel House Academy West</t>
  </si>
  <si>
    <t>+  On Review Tab, select “Protect Sheet” and make sure only “Select Unlocked Cells” is checked (PERFORM FOR EACH SHEET).</t>
  </si>
  <si>
    <t>Excel Center - Bloomington</t>
  </si>
  <si>
    <t>GEO Next Generation High School</t>
  </si>
  <si>
    <t>Phalen Leadership Academy at George H Fisher School 93</t>
  </si>
  <si>
    <t>Phalen Leadership Academy at Francis Scott Key School 103</t>
  </si>
  <si>
    <t>Phalen Leadership Academy at Louis B Russell Jr. School 48</t>
  </si>
  <si>
    <t>Charter Facilities Assistance Program Grant (2011)</t>
  </si>
  <si>
    <t>Student Fees</t>
  </si>
  <si>
    <t>Marketing Expenses</t>
  </si>
  <si>
    <t>Transportation Services</t>
  </si>
  <si>
    <t>Other Governing Board Expenses (please describe)</t>
  </si>
  <si>
    <t>Capital Improvements</t>
  </si>
  <si>
    <t>Purchase of Furniture, Fixtures, and Equipment</t>
  </si>
  <si>
    <t>Principal Payments</t>
  </si>
  <si>
    <t>Other Instructional Supplies (not including technology)</t>
  </si>
  <si>
    <t>Library/Media Services (other than staff)</t>
  </si>
  <si>
    <t>Other Administrative Expenses (please describe)</t>
  </si>
  <si>
    <t>Other Expenses (please describe)</t>
  </si>
  <si>
    <t>Change in Net Assets:</t>
  </si>
  <si>
    <t>Subtotal Payroll Taxes and Benefits:</t>
  </si>
  <si>
    <t>(1)  State, federal, or other grants due to the school.</t>
  </si>
  <si>
    <t>(4)  Loans, advances, lines of credits due for repayment to related entity or ESP -- including sums that may convert to grants or gifts.</t>
  </si>
  <si>
    <t>(6)  Debt related to land, buildings, other borrowing (including the Charter School Advance Program) not due in current year.</t>
  </si>
  <si>
    <t>(5)  Amounts due in current year for debt related to land, building, other borrowing (including the Charter School Advance Program).</t>
  </si>
  <si>
    <t>Professional Development</t>
  </si>
  <si>
    <t>Instructional Staff</t>
  </si>
  <si>
    <t>Year to Date Totals</t>
  </si>
  <si>
    <t>Tuition Support Funding &amp; Reconciliation</t>
  </si>
  <si>
    <t>September Count (Reconciled)</t>
  </si>
  <si>
    <t>February Count (Reconciled)</t>
  </si>
  <si>
    <t>Annual Budget Instructions</t>
  </si>
  <si>
    <t>Other (please describe)</t>
  </si>
  <si>
    <t>Other Assets (please describe) (3)</t>
  </si>
  <si>
    <t>Additional Information</t>
  </si>
  <si>
    <t>Quarterly Report Instructions</t>
  </si>
  <si>
    <t>July Estimate (Estimated Student Count)</t>
  </si>
  <si>
    <t>CHANGE IN NET ASSETS:</t>
  </si>
  <si>
    <t>High Ability (Gifted and Talented) Program</t>
  </si>
  <si>
    <t>Teacher Appreciation Grant</t>
  </si>
  <si>
    <t xml:space="preserve">Public Charter School Program (CSP) Grant </t>
  </si>
  <si>
    <t>Telecommunication and IT Services</t>
  </si>
  <si>
    <t>Insurance (non-facility)</t>
  </si>
  <si>
    <t>Operating Lease Payments</t>
  </si>
  <si>
    <t>Administrative Technology - Computers &amp; Software (not SiS)</t>
  </si>
  <si>
    <t xml:space="preserve">Administrative Resources </t>
  </si>
  <si>
    <t>Student Information Services or Systems</t>
  </si>
  <si>
    <t>(2)  Inter- and intra- organizational transfers, loans or advances to be repaid to school.</t>
  </si>
  <si>
    <t>Receivables from Related Entities or Management Company (2)</t>
  </si>
  <si>
    <t>(3)  Operating and capital reserves; deferred costs; investments; amounts due from affiliates or management Company; fixed assets.</t>
  </si>
  <si>
    <t>Payables to Related Entities or Management Company (4)</t>
  </si>
  <si>
    <t>Total State Revenue:</t>
  </si>
  <si>
    <t>State Revenue - See Footnotes</t>
  </si>
  <si>
    <t>Total Federal Revenue:</t>
  </si>
  <si>
    <t>Total Other Revenue:</t>
  </si>
  <si>
    <t>TOTAL REVENUE:</t>
  </si>
  <si>
    <t>Executive Administration: Office of Superintendent</t>
  </si>
  <si>
    <t>School Administration: Office of the Principal</t>
  </si>
  <si>
    <t>Other School Administration (please describe)</t>
  </si>
  <si>
    <t>Teachers - Regular</t>
  </si>
  <si>
    <t>Social Workers, Guidence Counselors, Therapists</t>
  </si>
  <si>
    <t>Nurse</t>
  </si>
  <si>
    <t>Information Technology</t>
  </si>
  <si>
    <t>Maintenance of Buildings, Grounds, Equipment (including Custodial Staff)</t>
  </si>
  <si>
    <t>Security Personnel</t>
  </si>
  <si>
    <t>Technology Supporting Instruction (including computers, tablets, etc.)</t>
  </si>
  <si>
    <t>Enrichment Programs (athletics or extra-curricular activities)</t>
  </si>
  <si>
    <t>Total Professional or Other Services:</t>
  </si>
  <si>
    <t>Professional or Other Services (not including staff expenses)</t>
  </si>
  <si>
    <t>Mail Services</t>
  </si>
  <si>
    <t>Other Services (please describe)</t>
  </si>
  <si>
    <t>Facilities Expenses</t>
  </si>
  <si>
    <t>Lease/Mortgage Payments (Facility)</t>
  </si>
  <si>
    <t>Insurance (Facility)</t>
  </si>
  <si>
    <t>Electric &amp; Gas</t>
  </si>
  <si>
    <t>Repair and Maintenance Services (include supply costs)</t>
  </si>
  <si>
    <t>Custodial Services (include supply costs)</t>
  </si>
  <si>
    <t>Security Services</t>
  </si>
  <si>
    <t>Other Facility Expenses (please describe)</t>
  </si>
  <si>
    <t>Total Administrative Resources:</t>
  </si>
  <si>
    <t>Other Facilities Expenses (please describe)</t>
  </si>
  <si>
    <t>Basic Tuition Support - July Estimate</t>
  </si>
  <si>
    <t>Actual Expenses</t>
  </si>
  <si>
    <t>Current Budget
(Year to Date)</t>
  </si>
  <si>
    <t>Basic Tuition Support - September Count</t>
  </si>
  <si>
    <t>Basic Tuition Support - February Count</t>
  </si>
  <si>
    <t>Prior Year Student Count (February)</t>
  </si>
  <si>
    <t>Total Expenses:</t>
  </si>
  <si>
    <t>Total Revenues:</t>
  </si>
  <si>
    <t>End of Year Variance</t>
  </si>
  <si>
    <t>Actual Expenses
(Year to Date)</t>
  </si>
  <si>
    <t>Original vs.
Prior Year Budget</t>
  </si>
  <si>
    <t>Revised vs.
Prior Year Budget</t>
  </si>
  <si>
    <t>Prior Year Actuals</t>
  </si>
  <si>
    <t>STATEMENT OF FINANCIAL POSITION</t>
  </si>
  <si>
    <t>ACADEMIC YEAR:</t>
  </si>
  <si>
    <t>QUARTERLY REPORT OF UNAUDITED INCOME AND EXPENSES</t>
  </si>
  <si>
    <t>Actual Expenses vs. Current Budget
(Year to Date)</t>
  </si>
  <si>
    <t xml:space="preserve"> = Enter information into the light grey shaded cells.</t>
  </si>
  <si>
    <t>1- GREY tab contains the Instructions</t>
  </si>
  <si>
    <t>4. Statement of Financial Position</t>
  </si>
  <si>
    <t>Required</t>
  </si>
  <si>
    <t>Other State Grants (please describe) (1)</t>
  </si>
  <si>
    <t>(1) Including, but not limited to: alternative education program grants (IC 20-30-8); educational technology plan grants (IC 20-20-13); school safety plan grants (IC 5-2-10.1-6); secured school fund grants (IC 10-21-1-2); dual language pilot program grants (IC 20-20-41-2); teacher and student achievement fund grants (IC 20-20-43-3); student and parent support services grants (IC 20-34-9); etc.</t>
  </si>
  <si>
    <t>Other Federal Revenue (please describe)</t>
  </si>
  <si>
    <t>Administrative Staff - See Footnote (3)</t>
  </si>
  <si>
    <t>(3)  Office of Superintendent includes the Head of School, School Leader, Executive Director, Chief Executive Officer, as well as associate or assistant executive positions; Office of the Principal includes Vice- and Assistant Principals; Other School Administration includes Chief Academic Officers; Directors, Deans, and Coordinators of: Curriculum, Instruction, Faculty, Students, Assessment, Student Affairs, Student Achievement, and similar positions.</t>
  </si>
  <si>
    <t>Instructional Support Staff (4)</t>
  </si>
  <si>
    <t>Other Support Staff (please describe) (5)</t>
  </si>
  <si>
    <t>(4)  Includes Staffing for Instruction and Curriculum Development, Instructional Staff Training, etc.</t>
  </si>
  <si>
    <t>(5)  Secretary; Receptionist; Attendance Clerk; Office Manager, Cafeteria Worker, and other full or part-time employees not specifically described.</t>
  </si>
  <si>
    <t>Federal Revenue</t>
  </si>
  <si>
    <r>
      <rPr>
        <b/>
        <u/>
        <sz val="10"/>
        <color theme="1"/>
        <rFont val="Calibri"/>
        <family val="2"/>
        <scheme val="minor"/>
      </rPr>
      <t>Footnotes</t>
    </r>
    <r>
      <rPr>
        <b/>
        <sz val="10"/>
        <color theme="1"/>
        <rFont val="Calibri"/>
        <family val="2"/>
        <scheme val="minor"/>
      </rPr>
      <t>:</t>
    </r>
  </si>
  <si>
    <t>Other Expenses - See Footnotes</t>
  </si>
  <si>
    <t>FINANCIAL CONTACT INFORMATION</t>
  </si>
  <si>
    <t>Insurance (7)</t>
  </si>
  <si>
    <t>Retirement / Pension (8)</t>
  </si>
  <si>
    <t xml:space="preserve">Other Employee Benefits (9) </t>
  </si>
  <si>
    <t>Indiana Charter School Board Administrative Fee (10)</t>
  </si>
  <si>
    <t>Management Fee (11)</t>
  </si>
  <si>
    <t>(8)  Includes Severance/Early Retirement Pay, Public Employees Retirement Fund, Teachers Retirement Fund, Public Employees Retirement Fund (Optional Contribution), Teacher Retirement Fund (Optional Contribution).</t>
  </si>
  <si>
    <t>(9)  Any other benefits not otherwise classified above.</t>
  </si>
  <si>
    <t>Social Security/Medicare/Unemployment (6)</t>
  </si>
  <si>
    <t>Other Employee Benefits (9)</t>
  </si>
  <si>
    <t>(6)  Use 6.2% for Social Security; 1.45% for Medicare; and 2.5% for Unemployment- as a percentage of total salary.</t>
  </si>
  <si>
    <t>(7)  Includes Group Life Insurance, Group Health Insurance, Group Accident Insurance, Other Authorized Group Insurance, and Workers Compensation Insurance.</t>
  </si>
  <si>
    <t xml:space="preserve">  - Select Sheet7(CONTROL).</t>
  </si>
  <si>
    <t>BUDGET APPROVAL</t>
  </si>
  <si>
    <t>BLANK</t>
  </si>
  <si>
    <t>Prior Year</t>
  </si>
  <si>
    <t>AcadYr:</t>
  </si>
  <si>
    <t>Current Year:</t>
  </si>
  <si>
    <t>Prior Period</t>
  </si>
  <si>
    <t>&lt;- as calculated by Excel</t>
  </si>
  <si>
    <t>&lt;-as calculated by Excel</t>
  </si>
  <si>
    <t xml:space="preserve">• Column and Row references in these instructions are to the Excel spreadsheet Column or Row. </t>
  </si>
  <si>
    <t>• Update every Quarter. The Statement of Financial Position should be prepared on a modified accrual accounting basis. The modified accrual accounting basis method uses accruals for long-term elements and the cash basis for short-term elements.</t>
  </si>
  <si>
    <t>(11)  Include only those fees (per-pupil, contingent, or fixed) paid to a management company for educational or management services and describe how the fee is calculated in the budget narrative. All amounts separate from a specific “management fee” paid to a management company or an affiliate of the management company must be included elsewhere in the worksheet (e.g., lease payments, instructional supplies, software, technology, etc.) and described in the “Additional Information” Column.</t>
  </si>
  <si>
    <t>• Submit Annual Budget. Must be approved by governing board.</t>
  </si>
  <si>
    <t>Other Current Assets (Line 18)</t>
  </si>
  <si>
    <t>Other Assets (Line 24)</t>
  </si>
  <si>
    <t>Other Current Liabilities (Line 38)</t>
  </si>
  <si>
    <t>Statement of Financial Position Instructions</t>
  </si>
  <si>
    <t>Failure to provide all required information will result in rejection of your submission.</t>
  </si>
  <si>
    <t>Please submit the same Excel file, with revisions and additions, beginning with your Annual Budget for each Fiscal Year.</t>
  </si>
  <si>
    <t>• Select "School Name" and the "Current Academic Year" from the drop-down lists. 
• Enter the contact information of the individual responsible for preparing the Workbook, and indicate whether the Budget has been approved by the Board. Do not check the Board approval button unless the Budget has been approved by the board prior to submission.</t>
  </si>
  <si>
    <r>
      <t xml:space="preserve">1. All amounts received and expended by the school in a Quarter must be entered in the appropriate Actual Expense </t>
    </r>
    <r>
      <rPr>
        <u/>
        <sz val="11"/>
        <color theme="1"/>
        <rFont val="Calibri"/>
        <family val="2"/>
        <scheme val="minor"/>
      </rPr>
      <t>Column (H), (K), (N), and (Q)</t>
    </r>
    <r>
      <rPr>
        <sz val="11"/>
        <color theme="1"/>
        <rFont val="Calibri"/>
        <family val="2"/>
        <scheme val="minor"/>
      </rPr>
      <t xml:space="preserve">.
2. If a line item is completed that includes the words "(please describe)" a specific description of the item must be provided in the appropriate box in </t>
    </r>
    <r>
      <rPr>
        <u/>
        <sz val="11"/>
        <color theme="1"/>
        <rFont val="Calibri"/>
        <family val="2"/>
        <scheme val="minor"/>
      </rPr>
      <t>Column (U)</t>
    </r>
    <r>
      <rPr>
        <sz val="11"/>
        <color theme="1"/>
        <rFont val="Calibri"/>
        <family val="2"/>
        <scheme val="minor"/>
      </rPr>
      <t xml:space="preserve">. If the description is identical to the information provided in Tab 5, </t>
    </r>
    <r>
      <rPr>
        <u/>
        <sz val="11"/>
        <color theme="1"/>
        <rFont val="Calibri"/>
        <family val="2"/>
        <scheme val="minor"/>
      </rPr>
      <t>Column (W)</t>
    </r>
    <r>
      <rPr>
        <sz val="11"/>
        <color theme="1"/>
        <rFont val="Calibri"/>
        <family val="2"/>
        <scheme val="minor"/>
      </rPr>
      <t>, please cut and paste the  information from Tab 5 to Tab 6.</t>
    </r>
  </si>
  <si>
    <r>
      <t xml:space="preserve"> 1. Complete the appropriate Column for each quarter.
 2. If a line item is completed that includes the words "(please describe)" a specific description of the item must be provided in the appropriate box in </t>
    </r>
    <r>
      <rPr>
        <u/>
        <sz val="11"/>
        <color theme="1"/>
        <rFont val="Calibri"/>
        <family val="2"/>
        <scheme val="minor"/>
      </rPr>
      <t>Column (K)</t>
    </r>
    <r>
      <rPr>
        <sz val="11"/>
        <color theme="1"/>
        <rFont val="Calibri"/>
        <family val="2"/>
        <scheme val="minor"/>
      </rPr>
      <t>.</t>
    </r>
  </si>
  <si>
    <t>• Input 1st Quarter Actual Expenses.
• Update Statement of Financial Position (based upon 1st Quarter Actual Expenses).
• Submit a board approved revised budget unless September Count day reconciliation does not result in a change to the school's basic tuition support.
• Input Prior Year Actual Expenses completed using unaudited numbers.</t>
  </si>
  <si>
    <t>• Input 2nd Quarter Actual Expenses.
• Update Statement of Financial Position (based upon 2nd Quarter Actual Expenses).
• Submit board approved revised budget if applicable.
• Revise Prior Year Actual Expenses using audited numbers.</t>
  </si>
  <si>
    <t>• Input 3rd Quarter Actual Expenses.
• Update Statement of Financial Position (based upon 3rd Quarter Actual Expenses).
• Submit a board approved revised budget unless February Count day reconciliation does not result in a change to the school's basic tuition support.</t>
  </si>
  <si>
    <t>• Input 4th Quarter Actual Expenses.
• Update Statement of Financial Position (based upon 4th Quarter Actual Expenses).
• Submit board approved revised budget if applicable.</t>
  </si>
  <si>
    <t>Excel Center - Elkhart</t>
  </si>
  <si>
    <t>Purdue Polytechnic High School South Bend</t>
  </si>
  <si>
    <t xml:space="preserve">Christel House Academy South </t>
  </si>
  <si>
    <r>
      <t xml:space="preserve">• The Quarterly Report tab must be completed for each quarter on a modified accrual accounting basis. Please see </t>
    </r>
    <r>
      <rPr>
        <u/>
        <sz val="11"/>
        <rFont val="Calibri"/>
        <family val="2"/>
        <scheme val="minor"/>
      </rPr>
      <t>Tab 6</t>
    </r>
    <r>
      <rPr>
        <sz val="11"/>
        <rFont val="Calibri"/>
        <family val="2"/>
        <scheme val="minor"/>
      </rPr>
      <t xml:space="preserve"> for more detailed instructions.
</t>
    </r>
    <r>
      <rPr>
        <b/>
        <u/>
        <sz val="11"/>
        <rFont val="Calibri"/>
        <family val="2"/>
        <scheme val="minor"/>
      </rPr>
      <t>1. Q1 Report - Due October 31</t>
    </r>
    <r>
      <rPr>
        <sz val="11"/>
        <rFont val="Calibri"/>
        <family val="2"/>
        <scheme val="minor"/>
      </rPr>
      <t xml:space="preserve">
</t>
    </r>
    <r>
      <rPr>
        <u/>
        <sz val="11"/>
        <rFont val="Calibri"/>
        <family val="2"/>
        <scheme val="minor"/>
      </rPr>
      <t>Annual Budget Tab</t>
    </r>
    <r>
      <rPr>
        <sz val="11"/>
        <rFont val="Calibri"/>
        <family val="2"/>
        <scheme val="minor"/>
      </rPr>
      <t xml:space="preserve">:
1) Complete </t>
    </r>
    <r>
      <rPr>
        <u/>
        <sz val="11"/>
        <rFont val="Calibri"/>
        <family val="2"/>
        <scheme val="minor"/>
      </rPr>
      <t>Column (H)</t>
    </r>
    <r>
      <rPr>
        <sz val="11"/>
        <rFont val="Calibri"/>
        <family val="2"/>
        <scheme val="minor"/>
      </rPr>
      <t xml:space="preserve"> using unaudited Prior Year Actuals on an accrual accounting basis; and
2) Submit a board approved revised budget (</t>
    </r>
    <r>
      <rPr>
        <u/>
        <sz val="11"/>
        <rFont val="Calibri"/>
        <family val="2"/>
        <scheme val="minor"/>
      </rPr>
      <t>Columns (K), (N), (Q) &amp; (T)</t>
    </r>
    <r>
      <rPr>
        <sz val="11"/>
        <rFont val="Calibri"/>
        <family val="2"/>
        <scheme val="minor"/>
      </rPr>
      <t>) that is based on the September Count Day numbers (as reconciled), unless the school's reconciled enrollment numbers do not result in a change to the school's basic tuition support.</t>
    </r>
    <r>
      <rPr>
        <b/>
        <sz val="11"/>
        <rFont val="Calibri"/>
        <family val="2"/>
        <scheme val="minor"/>
      </rPr>
      <t xml:space="preserve">
</t>
    </r>
    <r>
      <rPr>
        <sz val="11"/>
        <rFont val="Calibri"/>
        <family val="2"/>
        <scheme val="minor"/>
      </rPr>
      <t xml:space="preserve">
</t>
    </r>
    <r>
      <rPr>
        <u/>
        <sz val="11"/>
        <rFont val="Calibri"/>
        <family val="2"/>
        <scheme val="minor"/>
      </rPr>
      <t>Quarterly Report Tab</t>
    </r>
    <r>
      <rPr>
        <sz val="11"/>
        <rFont val="Calibri"/>
        <family val="2"/>
        <scheme val="minor"/>
      </rPr>
      <t xml:space="preserve">: Complete </t>
    </r>
    <r>
      <rPr>
        <u/>
        <sz val="11"/>
        <rFont val="Calibri"/>
        <family val="2"/>
        <scheme val="minor"/>
      </rPr>
      <t>Column (H)</t>
    </r>
    <r>
      <rPr>
        <sz val="11"/>
        <rFont val="Calibri"/>
        <family val="2"/>
        <scheme val="minor"/>
      </rPr>
      <t xml:space="preserve">.
</t>
    </r>
    <r>
      <rPr>
        <b/>
        <u/>
        <sz val="11"/>
        <rFont val="Calibri"/>
        <family val="2"/>
        <scheme val="minor"/>
      </rPr>
      <t>2. Q2 Report - Due January 31</t>
    </r>
    <r>
      <rPr>
        <sz val="11"/>
        <rFont val="Calibri"/>
        <family val="2"/>
        <scheme val="minor"/>
      </rPr>
      <t xml:space="preserve">
</t>
    </r>
    <r>
      <rPr>
        <u/>
        <sz val="11"/>
        <rFont val="Calibri"/>
        <family val="2"/>
        <scheme val="minor"/>
      </rPr>
      <t>Annual Budget Tab</t>
    </r>
    <r>
      <rPr>
        <sz val="11"/>
        <rFont val="Calibri"/>
        <family val="2"/>
        <scheme val="minor"/>
      </rPr>
      <t xml:space="preserve">:
1) Update </t>
    </r>
    <r>
      <rPr>
        <u/>
        <sz val="11"/>
        <rFont val="Calibri"/>
        <family val="2"/>
        <scheme val="minor"/>
      </rPr>
      <t xml:space="preserve">Column (H) </t>
    </r>
    <r>
      <rPr>
        <sz val="11"/>
        <rFont val="Calibri"/>
        <family val="2"/>
        <scheme val="minor"/>
      </rPr>
      <t xml:space="preserve"> using audited Prior Year Actuals (if available) on an accrual accounting basis; and
2) Complete revised budget (</t>
    </r>
    <r>
      <rPr>
        <u/>
        <sz val="11"/>
        <rFont val="Calibri"/>
        <family val="2"/>
        <scheme val="minor"/>
      </rPr>
      <t>Columns (K), (N), (Q) &amp; (T)</t>
    </r>
    <r>
      <rPr>
        <sz val="11"/>
        <rFont val="Calibri"/>
        <family val="2"/>
        <scheme val="minor"/>
      </rPr>
      <t xml:space="preserve">), if one has been approved by the school's governing board.
</t>
    </r>
    <r>
      <rPr>
        <u/>
        <sz val="11"/>
        <rFont val="Calibri"/>
        <family val="2"/>
        <scheme val="minor"/>
      </rPr>
      <t xml:space="preserve">
Quarterly Report Tab</t>
    </r>
    <r>
      <rPr>
        <sz val="11"/>
        <rFont val="Calibri"/>
        <family val="2"/>
        <scheme val="minor"/>
      </rPr>
      <t xml:space="preserve">: Complete </t>
    </r>
    <r>
      <rPr>
        <u/>
        <sz val="11"/>
        <rFont val="Calibri"/>
        <family val="2"/>
        <scheme val="minor"/>
      </rPr>
      <t>Column (K)</t>
    </r>
    <r>
      <rPr>
        <sz val="11"/>
        <rFont val="Calibri"/>
        <family val="2"/>
        <scheme val="minor"/>
      </rPr>
      <t>.</t>
    </r>
  </si>
  <si>
    <r>
      <rPr>
        <b/>
        <u/>
        <sz val="11"/>
        <rFont val="Calibri"/>
        <family val="2"/>
        <scheme val="minor"/>
      </rPr>
      <t>3. Q3 Report - Due April 30</t>
    </r>
    <r>
      <rPr>
        <sz val="11"/>
        <rFont val="Calibri"/>
        <family val="2"/>
        <scheme val="minor"/>
      </rPr>
      <t xml:space="preserve">
</t>
    </r>
    <r>
      <rPr>
        <u/>
        <sz val="11"/>
        <rFont val="Calibri"/>
        <family val="2"/>
        <scheme val="minor"/>
      </rPr>
      <t>Annual Budget Tab</t>
    </r>
    <r>
      <rPr>
        <sz val="11"/>
        <rFont val="Calibri"/>
        <family val="2"/>
        <scheme val="minor"/>
      </rPr>
      <t>: Submit a board approved revised budget (</t>
    </r>
    <r>
      <rPr>
        <u/>
        <sz val="11"/>
        <rFont val="Calibri"/>
        <family val="2"/>
        <scheme val="minor"/>
      </rPr>
      <t>Columns (K), (N), (Q) &amp; (T)</t>
    </r>
    <r>
      <rPr>
        <sz val="11"/>
        <rFont val="Calibri"/>
        <family val="2"/>
        <scheme val="minor"/>
      </rPr>
      <t xml:space="preserve">) that is based on  February Count Day numbers (as reconciled), unless the school's reconciled enrollment numbers do not result in a change to the school's basic tuition support.
</t>
    </r>
    <r>
      <rPr>
        <u/>
        <sz val="11"/>
        <rFont val="Calibri"/>
        <family val="2"/>
        <scheme val="minor"/>
      </rPr>
      <t>Quarterly Report Tab</t>
    </r>
    <r>
      <rPr>
        <sz val="11"/>
        <rFont val="Calibri"/>
        <family val="2"/>
        <scheme val="minor"/>
      </rPr>
      <t xml:space="preserve">: Complete </t>
    </r>
    <r>
      <rPr>
        <u/>
        <sz val="11"/>
        <rFont val="Calibri"/>
        <family val="2"/>
        <scheme val="minor"/>
      </rPr>
      <t>Column (N)</t>
    </r>
    <r>
      <rPr>
        <sz val="11"/>
        <rFont val="Calibri"/>
        <family val="2"/>
        <scheme val="minor"/>
      </rPr>
      <t xml:space="preserve">.
</t>
    </r>
    <r>
      <rPr>
        <b/>
        <u/>
        <sz val="11"/>
        <rFont val="Calibri"/>
        <family val="2"/>
        <scheme val="minor"/>
      </rPr>
      <t>4. Q4 Report - Due August 15</t>
    </r>
    <r>
      <rPr>
        <sz val="11"/>
        <rFont val="Calibri"/>
        <family val="2"/>
        <scheme val="minor"/>
      </rPr>
      <t xml:space="preserve">
</t>
    </r>
    <r>
      <rPr>
        <u/>
        <sz val="11"/>
        <rFont val="Calibri"/>
        <family val="2"/>
        <scheme val="minor"/>
      </rPr>
      <t>Annual Budget Tab</t>
    </r>
    <r>
      <rPr>
        <sz val="11"/>
        <rFont val="Calibri"/>
        <family val="2"/>
        <scheme val="minor"/>
      </rPr>
      <t>: Complete revised budget (</t>
    </r>
    <r>
      <rPr>
        <u/>
        <sz val="11"/>
        <rFont val="Calibri"/>
        <family val="2"/>
        <scheme val="minor"/>
      </rPr>
      <t>Columns (K), (N), (Q) &amp; (T)</t>
    </r>
    <r>
      <rPr>
        <sz val="11"/>
        <rFont val="Calibri"/>
        <family val="2"/>
        <scheme val="minor"/>
      </rPr>
      <t xml:space="preserve">), if one has been approved by the school's governing board. 
</t>
    </r>
    <r>
      <rPr>
        <u/>
        <sz val="11"/>
        <rFont val="Calibri"/>
        <family val="2"/>
        <scheme val="minor"/>
      </rPr>
      <t xml:space="preserve">
Quarterly Report Tab</t>
    </r>
    <r>
      <rPr>
        <sz val="11"/>
        <rFont val="Calibri"/>
        <family val="2"/>
        <scheme val="minor"/>
      </rPr>
      <t xml:space="preserve">: Complete </t>
    </r>
    <r>
      <rPr>
        <u/>
        <sz val="11"/>
        <rFont val="Calibri"/>
        <family val="2"/>
        <scheme val="minor"/>
      </rPr>
      <t>Column (Q)</t>
    </r>
    <r>
      <rPr>
        <sz val="11"/>
        <rFont val="Calibri"/>
        <family val="2"/>
        <scheme val="minor"/>
      </rPr>
      <t>.</t>
    </r>
  </si>
  <si>
    <t>August 1</t>
  </si>
  <si>
    <t>October 31</t>
  </si>
  <si>
    <t>January 31</t>
  </si>
  <si>
    <t>April 30</t>
  </si>
  <si>
    <t>Escrow</t>
  </si>
  <si>
    <t>&lt; - -  THESE CELLS MUST BE UPDATED  EVERY QUARTER TO REFLECT CHANGES</t>
  </si>
  <si>
    <r>
      <rPr>
        <sz val="11"/>
        <rFont val="Calibri"/>
        <family val="2"/>
        <scheme val="minor"/>
      </rPr>
      <t xml:space="preserve">1. The information in </t>
    </r>
    <r>
      <rPr>
        <u/>
        <sz val="11"/>
        <rFont val="Calibri"/>
        <family val="2"/>
        <scheme val="minor"/>
      </rPr>
      <t>Column (D)</t>
    </r>
    <r>
      <rPr>
        <sz val="11"/>
        <rFont val="Calibri"/>
        <family val="2"/>
        <scheme val="minor"/>
      </rPr>
      <t xml:space="preserve">, </t>
    </r>
    <r>
      <rPr>
        <u/>
        <sz val="11"/>
        <rFont val="Calibri"/>
        <family val="2"/>
        <scheme val="minor"/>
      </rPr>
      <t>Rows (11) - (17)</t>
    </r>
    <r>
      <rPr>
        <sz val="11"/>
        <rFont val="Calibri"/>
        <family val="2"/>
        <scheme val="minor"/>
      </rPr>
      <t xml:space="preserve"> must reflect the school's appropriate </t>
    </r>
    <r>
      <rPr>
        <i/>
        <sz val="11"/>
        <rFont val="Calibri"/>
        <family val="2"/>
        <scheme val="minor"/>
      </rPr>
      <t>Form 54 - State Tuition Support Worksheet</t>
    </r>
    <r>
      <rPr>
        <sz val="11"/>
        <rFont val="Calibri"/>
        <family val="2"/>
        <scheme val="minor"/>
      </rPr>
      <t xml:space="preserve"> or </t>
    </r>
    <r>
      <rPr>
        <i/>
        <sz val="11"/>
        <rFont val="Calibri"/>
        <family val="2"/>
        <scheme val="minor"/>
      </rPr>
      <t>Adult Learner Grant Worksheet</t>
    </r>
    <r>
      <rPr>
        <sz val="11"/>
        <rFont val="Calibri"/>
        <family val="2"/>
        <scheme val="minor"/>
      </rPr>
      <t xml:space="preserve">. The Required dates for completion of each cell are listed in </t>
    </r>
    <r>
      <rPr>
        <u/>
        <sz val="11"/>
        <rFont val="Calibri"/>
        <family val="2"/>
        <scheme val="minor"/>
      </rPr>
      <t>Column (F)</t>
    </r>
    <r>
      <rPr>
        <sz val="11"/>
        <rFont val="Calibri"/>
        <family val="2"/>
        <scheme val="minor"/>
      </rPr>
      <t xml:space="preserve">.
2. The amounts in </t>
    </r>
    <r>
      <rPr>
        <u/>
        <sz val="11"/>
        <rFont val="Calibri"/>
        <family val="2"/>
        <scheme val="minor"/>
      </rPr>
      <t>Column (H)</t>
    </r>
    <r>
      <rPr>
        <sz val="11"/>
        <rFont val="Calibri"/>
        <family val="2"/>
        <scheme val="minor"/>
      </rPr>
      <t xml:space="preserve"> should reflect total revenue and expenses from the previous fiscal year using unaudited numbers in Q1 and audited numbers in Q2 (if available).
3. The amounts in </t>
    </r>
    <r>
      <rPr>
        <u/>
        <sz val="11"/>
        <rFont val="Calibri"/>
        <family val="2"/>
        <scheme val="minor"/>
      </rPr>
      <t>Columns (J), (M), (P), &amp; (S)</t>
    </r>
    <r>
      <rPr>
        <sz val="11"/>
        <rFont val="Calibri"/>
        <family val="2"/>
        <scheme val="minor"/>
      </rPr>
      <t xml:space="preserve"> should reflect the board approved Annual Budget submitted August 1. The amounts in these columns should not change once submitted. 
4. </t>
    </r>
    <r>
      <rPr>
        <b/>
        <sz val="11"/>
        <rFont val="Calibri"/>
        <family val="2"/>
        <scheme val="minor"/>
      </rPr>
      <t xml:space="preserve">Schools must submit a board approved revised budget (completing </t>
    </r>
    <r>
      <rPr>
        <b/>
        <u/>
        <sz val="11"/>
        <rFont val="Calibri"/>
        <family val="2"/>
        <scheme val="minor"/>
      </rPr>
      <t>Columns (K), (N), (Q) &amp; (T)</t>
    </r>
    <r>
      <rPr>
        <b/>
        <sz val="11"/>
        <rFont val="Calibri"/>
        <family val="2"/>
        <scheme val="minor"/>
      </rPr>
      <t>) in Q1 (due October 31) if September ADM is 10% higher or lower than July ADM projection</t>
    </r>
    <r>
      <rPr>
        <sz val="11"/>
        <rFont val="Calibri"/>
        <family val="2"/>
        <scheme val="minor"/>
      </rPr>
      <t xml:space="preserve">.
5. </t>
    </r>
    <r>
      <rPr>
        <b/>
        <sz val="11"/>
        <rFont val="Calibri"/>
        <family val="2"/>
        <scheme val="minor"/>
      </rPr>
      <t>Schools must submit a board approved revised budget (completing Columns (K), (N), (Q) &amp; (T)) in Q3 (due April 30) if February ADM is 10% higher or lower than September ADM</t>
    </r>
    <r>
      <rPr>
        <sz val="11"/>
        <rFont val="Calibri"/>
        <family val="2"/>
        <scheme val="minor"/>
      </rPr>
      <t xml:space="preserve">.
6. Schools may submit a revised budget in Q2 or Q4 if one is approved by the school's governing board. If submitting revised budget, please ensure that all four Columns (quarters) are filled-out.
5. If a line item is completed that includes the words "(please describe)" a specific description of the item must be provided in the appropriate box in </t>
    </r>
    <r>
      <rPr>
        <u/>
        <sz val="11"/>
        <rFont val="Calibri"/>
        <family val="2"/>
        <scheme val="minor"/>
      </rPr>
      <t>Column (W)</t>
    </r>
    <r>
      <rPr>
        <sz val="11"/>
        <rFont val="Calibri"/>
        <family val="2"/>
        <scheme val="minor"/>
      </rPr>
      <t>.</t>
    </r>
  </si>
  <si>
    <t>Escrow Account</t>
  </si>
  <si>
    <t>(10)  Three quarters of one percent (0.75%) of basic tuition support or adult learner grant amount received by the school.</t>
  </si>
  <si>
    <t>Circle City Preparatory Elementary School</t>
  </si>
  <si>
    <t>Circle City Preparatory Middle School</t>
  </si>
  <si>
    <t>Christel House Academy DORS</t>
  </si>
  <si>
    <t>Gary Middle College</t>
  </si>
  <si>
    <t>James and Rosemary Phalen Leadership Academy High School</t>
  </si>
  <si>
    <t>James and Rosemary Phalen Leadership Academy Middle School</t>
  </si>
  <si>
    <t>&lt;-Used on Tab 3 - will be calculated after Current Year is Selected</t>
  </si>
  <si>
    <t xml:space="preserve"> Value will be the year before Current Year unless School is new, then uses "Planning Year"</t>
  </si>
  <si>
    <t>Interest Expense (as accrued)</t>
  </si>
  <si>
    <t>Charter School Capital Grants Fund</t>
  </si>
  <si>
    <t>Common School Fund</t>
  </si>
  <si>
    <t>Indiana Bond Bank</t>
  </si>
  <si>
    <t>Property Tax Sharing (2)</t>
  </si>
  <si>
    <t>Operating/Safety Referendum Sharing (2)</t>
  </si>
  <si>
    <t>Other Revenue - See Footnotes</t>
  </si>
  <si>
    <t>(2) Marion, Lake, St. Joseph, and Vanderburgh counties only.</t>
  </si>
  <si>
    <t>Public Charter School Program (CSP) Grant</t>
  </si>
  <si>
    <r>
      <t>Interest Payments (</t>
    </r>
    <r>
      <rPr>
        <b/>
        <sz val="11"/>
        <rFont val="Calibri"/>
        <family val="2"/>
        <scheme val="minor"/>
      </rPr>
      <t>NO LONGER REPORTED</t>
    </r>
    <r>
      <rPr>
        <sz val="11"/>
        <rFont val="Calibri"/>
        <family val="2"/>
        <scheme val="minor"/>
      </rPr>
      <t>)</t>
    </r>
  </si>
  <si>
    <t>Basic Tuition Support / Adult Learners Grant</t>
  </si>
  <si>
    <t>Honors Diploma/Academic Performance Grant</t>
  </si>
  <si>
    <t>Career and  Technical Education</t>
  </si>
  <si>
    <t>Non-English Speaking Program</t>
  </si>
  <si>
    <t>Formative (Interim) Assessment Grant</t>
  </si>
  <si>
    <t>Curricular Material Reimbursement Program ($150 per student)</t>
  </si>
  <si>
    <t>Charter and Innovation Network School Grant ($1,400 per student)</t>
  </si>
  <si>
    <t>Remediation Testing Grant</t>
  </si>
  <si>
    <t>Curricular Materials</t>
  </si>
  <si>
    <t>21st Century Charter School of Gary</t>
  </si>
  <si>
    <t>Christel House Academy Watanabe Manual HS</t>
  </si>
  <si>
    <t>Paramount School of Excellence Lafayette</t>
  </si>
  <si>
    <t>Other State Grants (Line 35)</t>
  </si>
  <si>
    <t>Other Federal Revenue (Line 47)</t>
  </si>
  <si>
    <t>Other Revenue (Line 61)</t>
  </si>
  <si>
    <t>Other School Administration (Line 72)</t>
  </si>
  <si>
    <t>Other Support Staff (Line 88)</t>
  </si>
  <si>
    <t>Other Administrative Expenses (Line 124)</t>
  </si>
  <si>
    <t>Other Governing Board Expenses (Line 130)</t>
  </si>
  <si>
    <t>Other Services (Line 148)</t>
  </si>
  <si>
    <t>Other Facilities Expenses (168)</t>
  </si>
  <si>
    <t>Other Expenses (Line 177)</t>
  </si>
  <si>
    <t>Other State Grants (Line 25)</t>
  </si>
  <si>
    <t>Other Federal Revenue (Line 37)</t>
  </si>
  <si>
    <t>Other Revenue (Line 51)</t>
  </si>
  <si>
    <t>Other School Administration (Line 62)</t>
  </si>
  <si>
    <t>Other Support Staff (Line 78)</t>
  </si>
  <si>
    <t>Other Administrative Expenses (Line 114)</t>
  </si>
  <si>
    <t>Other Governing Board Expenses (Line 120)</t>
  </si>
  <si>
    <t>Other Services (Line 138)</t>
  </si>
  <si>
    <t>Other Facilities Expenses (158)</t>
  </si>
  <si>
    <t>Other Expenses (Line 167)</t>
  </si>
  <si>
    <t>`</t>
  </si>
  <si>
    <t>&lt; - -  PLEASE UPDATE CELLS EVERY QUARTER TO REFLECT CHANGES</t>
  </si>
  <si>
    <t>Charter School of The Dunes</t>
  </si>
  <si>
    <t>Phalen Leadership Academy at Promise Prep</t>
  </si>
  <si>
    <t>Excel Center - Evansville Southeast</t>
  </si>
  <si>
    <t>Excel Center - West Central Indiana</t>
  </si>
  <si>
    <t>Excel Center - Bartholomew County</t>
  </si>
  <si>
    <t>Excel Center - Grant County</t>
  </si>
  <si>
    <t>Textbooks/Curricular Materials</t>
  </si>
  <si>
    <t>Version 05.23.2024</t>
  </si>
  <si>
    <r>
      <t xml:space="preserve">• A board approved Annual Budget must be submitted on or before </t>
    </r>
    <r>
      <rPr>
        <u/>
        <sz val="11"/>
        <rFont val="Calibri"/>
        <family val="2"/>
        <scheme val="minor"/>
      </rPr>
      <t>August 19</t>
    </r>
    <r>
      <rPr>
        <sz val="11"/>
        <rFont val="Calibri"/>
        <family val="2"/>
        <scheme val="minor"/>
      </rPr>
      <t xml:space="preserve"> preceding the beginning of the Academic Year.
• The Annual Budget </t>
    </r>
    <r>
      <rPr>
        <u/>
        <sz val="11"/>
        <rFont val="Calibri"/>
        <family val="2"/>
        <scheme val="minor"/>
      </rPr>
      <t>must</t>
    </r>
    <r>
      <rPr>
        <sz val="11"/>
        <rFont val="Calibri"/>
        <family val="2"/>
        <scheme val="minor"/>
      </rPr>
      <t xml:space="preserve"> be revised in both Q1 (due October 31) and Q3 (due April 30), unless Count Day reconciliation does not result in a change to the school's basic tuition support. The Annual Budget </t>
    </r>
    <r>
      <rPr>
        <u/>
        <sz val="11"/>
        <rFont val="Calibri"/>
        <family val="2"/>
        <scheme val="minor"/>
      </rPr>
      <t>may</t>
    </r>
    <r>
      <rPr>
        <sz val="11"/>
        <rFont val="Calibri"/>
        <family val="2"/>
        <scheme val="minor"/>
      </rPr>
      <t xml:space="preserve"> be revised in Q2 and Q4. All revised nudgets must be approved by the school's governing board. When submitting a revised budget, please ensure that all four (4) quarters are filled-out. </t>
    </r>
    <r>
      <rPr>
        <b/>
        <sz val="11"/>
        <rFont val="Calibri"/>
        <family val="2"/>
        <scheme val="minor"/>
      </rPr>
      <t xml:space="preserve">
</t>
    </r>
    <r>
      <rPr>
        <sz val="11"/>
        <rFont val="Calibri"/>
        <family val="2"/>
        <scheme val="minor"/>
      </rPr>
      <t xml:space="preserve">• See </t>
    </r>
    <r>
      <rPr>
        <u/>
        <sz val="11"/>
        <rFont val="Calibri"/>
        <family val="2"/>
        <scheme val="minor"/>
      </rPr>
      <t>Tab 5</t>
    </r>
    <r>
      <rPr>
        <sz val="11"/>
        <rFont val="Calibri"/>
        <family val="2"/>
        <scheme val="minor"/>
      </rPr>
      <t xml:space="preserve"> for more detailed instructions.</t>
    </r>
  </si>
  <si>
    <t>August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</si>
</sst>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0.00_);\(0.00\)"/>
  </numFmts>
  <fonts count="5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name val="Calibri"/>
      <family val="2"/>
      <scheme val="minor"/>
    </font>
    <font>
      <sz val="9"/>
      <color indexed="81"/>
      <name val="Tahoma"/>
      <family val="2"/>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11"/>
      <color theme="1"/>
      <name val="Calibri"/>
      <family val="2"/>
      <scheme val="minor"/>
    </font>
    <font>
      <sz val="12"/>
      <name val="Calibri"/>
      <family val="2"/>
      <scheme val="minor"/>
    </font>
    <font>
      <b/>
      <sz val="11"/>
      <name val="Calibri"/>
      <family val="2"/>
      <scheme val="minor"/>
    </font>
    <font>
      <sz val="11"/>
      <name val="Calibri"/>
      <family val="2"/>
      <scheme val="minor"/>
    </font>
    <font>
      <b/>
      <u/>
      <sz val="10"/>
      <color theme="1"/>
      <name val="Calibri"/>
      <family val="2"/>
      <scheme val="minor"/>
    </font>
    <font>
      <sz val="10"/>
      <name val="Arial"/>
      <family val="2"/>
    </font>
    <font>
      <sz val="11.5"/>
      <name val="Calibri"/>
      <family val="2"/>
      <scheme val="minor"/>
    </font>
    <font>
      <sz val="10"/>
      <name val="Verdana"/>
      <family val="2"/>
    </font>
    <font>
      <u/>
      <sz val="10"/>
      <color theme="10"/>
      <name val="Arial"/>
      <family val="2"/>
    </font>
    <font>
      <sz val="14"/>
      <name val="Calibri"/>
      <family val="2"/>
      <scheme val="minor"/>
    </font>
    <font>
      <b/>
      <sz val="14"/>
      <name val="Calibri"/>
      <family val="2"/>
      <scheme val="minor"/>
    </font>
    <font>
      <b/>
      <sz val="18"/>
      <name val="Calibri"/>
      <family val="2"/>
      <scheme val="minor"/>
    </font>
    <font>
      <sz val="8"/>
      <color rgb="FF000000"/>
      <name val="Tahoma"/>
      <family val="2"/>
    </font>
    <font>
      <b/>
      <u/>
      <sz val="10"/>
      <name val="Calibri"/>
      <family val="2"/>
      <scheme val="minor"/>
    </font>
    <font>
      <u/>
      <sz val="10"/>
      <name val="Calibri"/>
      <family val="2"/>
      <scheme val="minor"/>
    </font>
    <font>
      <u/>
      <sz val="10"/>
      <color theme="1"/>
      <name val="Calibri"/>
      <family val="2"/>
      <scheme val="minor"/>
    </font>
    <font>
      <sz val="11"/>
      <name val="Arial"/>
      <family val="2"/>
    </font>
    <font>
      <u/>
      <sz val="12"/>
      <color theme="10"/>
      <name val="Arial"/>
      <family val="2"/>
    </font>
    <font>
      <u/>
      <sz val="11"/>
      <color theme="1"/>
      <name val="Calibri"/>
      <family val="2"/>
      <scheme val="minor"/>
    </font>
    <font>
      <b/>
      <u/>
      <sz val="11"/>
      <color theme="1"/>
      <name val="Calibri"/>
      <family val="2"/>
      <scheme val="minor"/>
    </font>
    <font>
      <u/>
      <sz val="11"/>
      <name val="Calibri"/>
      <family val="2"/>
      <scheme val="minor"/>
    </font>
    <font>
      <b/>
      <u/>
      <sz val="11"/>
      <name val="Calibri"/>
      <family val="2"/>
      <scheme val="minor"/>
    </font>
    <font>
      <sz val="11"/>
      <color indexed="8"/>
      <name val="Calibri"/>
      <family val="2"/>
      <scheme val="minor"/>
    </font>
    <font>
      <b/>
      <sz val="11"/>
      <color indexed="8"/>
      <name val="Calibri"/>
      <family val="2"/>
      <scheme val="minor"/>
    </font>
    <font>
      <u/>
      <sz val="11"/>
      <color theme="10"/>
      <name val="Calibri"/>
      <family val="2"/>
      <scheme val="minor"/>
    </font>
    <font>
      <b/>
      <sz val="11.5"/>
      <name val="Calibri"/>
      <family val="2"/>
      <scheme val="minor"/>
    </font>
    <font>
      <b/>
      <sz val="10"/>
      <color theme="0"/>
      <name val="Calibri"/>
      <family val="2"/>
      <scheme val="minor"/>
    </font>
    <font>
      <sz val="10"/>
      <color rgb="FF1F497D"/>
      <name val="Calibri"/>
      <family val="2"/>
      <scheme val="minor"/>
    </font>
    <font>
      <i/>
      <sz val="11"/>
      <name val="Calibri"/>
      <family val="2"/>
      <scheme val="minor"/>
    </font>
    <font>
      <b/>
      <sz val="12"/>
      <color rgb="FFFF000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4"/>
        <bgColor theme="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s>
  <borders count="143">
    <border>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top/>
      <bottom style="thin">
        <color auto="1"/>
      </bottom>
      <diagonal/>
    </border>
    <border>
      <left/>
      <right/>
      <top/>
      <bottom style="double">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bottom/>
      <diagonal/>
    </border>
    <border>
      <left style="thin">
        <color auto="1"/>
      </left>
      <right/>
      <top style="thin">
        <color auto="1"/>
      </top>
      <bottom style="thin">
        <color auto="1"/>
      </bottom>
      <diagonal/>
    </border>
    <border>
      <left/>
      <right/>
      <top/>
      <bottom style="medium">
        <color theme="0" tint="-0.499984740745262"/>
      </bottom>
      <diagonal/>
    </border>
    <border>
      <left/>
      <right/>
      <top style="medium">
        <color auto="1"/>
      </top>
      <bottom/>
      <diagonal/>
    </border>
    <border>
      <left style="thin">
        <color auto="1"/>
      </left>
      <right style="thin">
        <color auto="1"/>
      </right>
      <top style="thin">
        <color auto="1"/>
      </top>
      <bottom style="double">
        <color auto="1"/>
      </bottom>
      <diagonal/>
    </border>
    <border>
      <left/>
      <right/>
      <top style="double">
        <color auto="1"/>
      </top>
      <bottom style="thin">
        <color auto="1"/>
      </bottom>
      <diagonal/>
    </border>
    <border>
      <left/>
      <right/>
      <top style="double">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diagonal/>
    </border>
    <border>
      <left style="thin">
        <color theme="0"/>
      </left>
      <right/>
      <top style="thin">
        <color theme="0"/>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auto="1"/>
      </top>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auto="1"/>
      </left>
      <right/>
      <top/>
      <bottom/>
      <diagonal/>
    </border>
    <border>
      <left style="medium">
        <color auto="1"/>
      </left>
      <right style="thin">
        <color rgb="FF808080"/>
      </right>
      <top style="medium">
        <color auto="1"/>
      </top>
      <bottom style="thin">
        <color rgb="FF808080"/>
      </bottom>
      <diagonal/>
    </border>
    <border>
      <left style="thin">
        <color rgb="FF808080"/>
      </left>
      <right style="thin">
        <color rgb="FF808080"/>
      </right>
      <top style="medium">
        <color auto="1"/>
      </top>
      <bottom style="thin">
        <color rgb="FF808080"/>
      </bottom>
      <diagonal/>
    </border>
    <border>
      <left style="thin">
        <color rgb="FF808080"/>
      </left>
      <right style="medium">
        <color auto="1"/>
      </right>
      <top style="medium">
        <color auto="1"/>
      </top>
      <bottom style="thin">
        <color rgb="FF808080"/>
      </bottom>
      <diagonal/>
    </border>
    <border>
      <left style="medium">
        <color auto="1"/>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medium">
        <color auto="1"/>
      </right>
      <top style="thin">
        <color rgb="FF808080"/>
      </top>
      <bottom style="thin">
        <color rgb="FF808080"/>
      </bottom>
      <diagonal/>
    </border>
    <border>
      <left style="medium">
        <color auto="1"/>
      </left>
      <right style="thin">
        <color theme="0" tint="-0.499984740745262"/>
      </right>
      <top style="medium">
        <color auto="1"/>
      </top>
      <bottom style="thin">
        <color theme="0" tint="-0.499984740745262"/>
      </bottom>
      <diagonal/>
    </border>
    <border>
      <left style="thin">
        <color theme="0" tint="-0.499984740745262"/>
      </left>
      <right style="medium">
        <color auto="1"/>
      </right>
      <top style="medium">
        <color auto="1"/>
      </top>
      <bottom style="thin">
        <color theme="0" tint="-0.499984740745262"/>
      </bottom>
      <diagonal/>
    </border>
    <border>
      <left style="medium">
        <color auto="1"/>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medium">
        <color auto="1"/>
      </left>
      <right style="medium">
        <color auto="1"/>
      </right>
      <top style="thin">
        <color rgb="FF808080"/>
      </top>
      <bottom style="thin">
        <color rgb="FF808080"/>
      </bottom>
      <diagonal/>
    </border>
    <border>
      <left/>
      <right style="thin">
        <color theme="0" tint="-0.499984740745262"/>
      </right>
      <top style="medium">
        <color auto="1"/>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auto="1"/>
      </left>
      <right style="thin">
        <color theme="0" tint="-0.499984740745262"/>
      </right>
      <top style="thin">
        <color theme="0" tint="-0.499984740745262"/>
      </top>
      <bottom style="medium">
        <color auto="1"/>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style="thin">
        <color theme="0" tint="-0.499984740745262"/>
      </left>
      <right style="thin">
        <color theme="0" tint="-0.499984740745262"/>
      </right>
      <top style="medium">
        <color auto="1"/>
      </top>
      <bottom style="thin">
        <color theme="0" tint="-0.499984740745262"/>
      </bottom>
      <diagonal/>
    </border>
    <border>
      <left/>
      <right/>
      <top style="thin">
        <color theme="0" tint="-0.499984740745262"/>
      </top>
      <bottom/>
      <diagonal/>
    </border>
    <border>
      <left style="medium">
        <color auto="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bottom style="thin">
        <color rgb="FF80808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auto="1"/>
      </left>
      <right style="medium">
        <color auto="1"/>
      </right>
      <top style="medium">
        <color auto="1"/>
      </top>
      <bottom style="thin">
        <color rgb="FF808080"/>
      </bottom>
      <diagonal/>
    </border>
    <border>
      <left style="medium">
        <color auto="1"/>
      </left>
      <right style="medium">
        <color auto="1"/>
      </right>
      <top style="thin">
        <color rgb="FF808080"/>
      </top>
      <bottom style="medium">
        <color auto="1"/>
      </bottom>
      <diagonal/>
    </border>
    <border>
      <left style="medium">
        <color auto="1"/>
      </left>
      <right style="thin">
        <color rgb="FF808080"/>
      </right>
      <top style="thin">
        <color rgb="FF808080"/>
      </top>
      <bottom style="medium">
        <color auto="1"/>
      </bottom>
      <diagonal/>
    </border>
    <border>
      <left style="thin">
        <color rgb="FF808080"/>
      </left>
      <right style="thin">
        <color rgb="FF808080"/>
      </right>
      <top style="thin">
        <color rgb="FF808080"/>
      </top>
      <bottom style="medium">
        <color auto="1"/>
      </bottom>
      <diagonal/>
    </border>
    <border>
      <left style="thin">
        <color rgb="FF808080"/>
      </left>
      <right style="medium">
        <color auto="1"/>
      </right>
      <top style="thin">
        <color rgb="FF808080"/>
      </top>
      <bottom style="medium">
        <color auto="1"/>
      </bottom>
      <diagonal/>
    </border>
    <border>
      <left/>
      <right/>
      <top style="thin">
        <color rgb="FF808080"/>
      </top>
      <bottom style="thin">
        <color rgb="FF808080"/>
      </bottom>
      <diagonal/>
    </border>
    <border>
      <left/>
      <right/>
      <top style="thin">
        <color rgb="FF808080"/>
      </top>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rgb="FF808080"/>
      </right>
      <top style="thin">
        <color rgb="FF808080"/>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theme="1"/>
      </left>
      <right style="thin">
        <color rgb="FF808080"/>
      </right>
      <top style="thin">
        <color rgb="FF808080"/>
      </top>
      <bottom style="thin">
        <color rgb="FF808080"/>
      </bottom>
      <diagonal/>
    </border>
    <border>
      <left style="thin">
        <color rgb="FF808080"/>
      </left>
      <right style="medium">
        <color theme="1"/>
      </right>
      <top style="thin">
        <color rgb="FF808080"/>
      </top>
      <bottom style="thin">
        <color rgb="FF808080"/>
      </bottom>
      <diagonal/>
    </border>
    <border>
      <left style="medium">
        <color theme="1"/>
      </left>
      <right style="thin">
        <color rgb="FF808080"/>
      </right>
      <top style="thin">
        <color rgb="FF808080"/>
      </top>
      <bottom style="medium">
        <color theme="1"/>
      </bottom>
      <diagonal/>
    </border>
    <border>
      <left style="thin">
        <color rgb="FF808080"/>
      </left>
      <right style="medium">
        <color theme="1"/>
      </right>
      <top style="thin">
        <color rgb="FF808080"/>
      </top>
      <bottom style="medium">
        <color theme="1"/>
      </bottom>
      <diagonal/>
    </border>
    <border>
      <left style="thin">
        <color rgb="FF808080"/>
      </left>
      <right style="thin">
        <color rgb="FF808080"/>
      </right>
      <top style="thin">
        <color rgb="FF808080"/>
      </top>
      <bottom style="medium">
        <color theme="1"/>
      </bottom>
      <diagonal/>
    </border>
    <border>
      <left style="medium">
        <color auto="1"/>
      </left>
      <right/>
      <top/>
      <bottom style="thin">
        <color indexed="64"/>
      </bottom>
      <diagonal/>
    </border>
    <border>
      <left style="medium">
        <color auto="1"/>
      </left>
      <right/>
      <top style="thin">
        <color auto="1"/>
      </top>
      <bottom style="medium">
        <color auto="1"/>
      </bottom>
      <diagonal/>
    </border>
    <border>
      <left/>
      <right style="medium">
        <color indexed="64"/>
      </right>
      <top/>
      <bottom style="thin">
        <color indexed="64"/>
      </bottom>
      <diagonal/>
    </border>
    <border>
      <left/>
      <right style="medium">
        <color indexed="64"/>
      </right>
      <top style="thin">
        <color auto="1"/>
      </top>
      <bottom style="medium">
        <color indexed="64"/>
      </bottom>
      <diagonal/>
    </border>
    <border>
      <left style="medium">
        <color auto="1"/>
      </left>
      <right style="thin">
        <color rgb="FF808080"/>
      </right>
      <top style="thin">
        <color auto="1"/>
      </top>
      <bottom style="thin">
        <color rgb="FF808080"/>
      </bottom>
      <diagonal/>
    </border>
    <border>
      <left style="thin">
        <color rgb="FF808080"/>
      </left>
      <right style="thin">
        <color rgb="FF808080"/>
      </right>
      <top style="thin">
        <color auto="1"/>
      </top>
      <bottom style="thin">
        <color rgb="FF808080"/>
      </bottom>
      <diagonal/>
    </border>
    <border>
      <left style="thin">
        <color rgb="FF808080"/>
      </left>
      <right style="medium">
        <color auto="1"/>
      </right>
      <top style="thin">
        <color auto="1"/>
      </top>
      <bottom style="thin">
        <color rgb="FF808080"/>
      </bottom>
      <diagonal/>
    </border>
    <border>
      <left/>
      <right/>
      <top style="medium">
        <color auto="1"/>
      </top>
      <bottom style="thin">
        <color indexed="64"/>
      </bottom>
      <diagonal/>
    </border>
    <border>
      <left/>
      <right/>
      <top style="medium">
        <color theme="1"/>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style="thin">
        <color rgb="FF808080"/>
      </right>
      <top/>
      <bottom style="thin">
        <color rgb="FF808080"/>
      </bottom>
      <diagonal/>
    </border>
    <border>
      <left style="thin">
        <color rgb="FF808080"/>
      </left>
      <right style="medium">
        <color theme="1"/>
      </right>
      <top/>
      <bottom style="thin">
        <color rgb="FF808080"/>
      </bottom>
      <diagonal/>
    </border>
    <border>
      <left style="thin">
        <color indexed="64"/>
      </left>
      <right style="medium">
        <color indexed="64"/>
      </right>
      <top style="medium">
        <color auto="1"/>
      </top>
      <bottom/>
      <diagonal/>
    </border>
    <border>
      <left style="thin">
        <color indexed="64"/>
      </left>
      <right style="medium">
        <color indexed="64"/>
      </right>
      <top/>
      <bottom style="medium">
        <color indexed="64"/>
      </bottom>
      <diagonal/>
    </border>
    <border>
      <left style="thin">
        <color rgb="FF808080"/>
      </left>
      <right style="thin">
        <color rgb="FF808080"/>
      </right>
      <top/>
      <bottom style="thin">
        <color rgb="FF808080"/>
      </bottom>
      <diagonal/>
    </border>
    <border>
      <left style="thin">
        <color indexed="64"/>
      </left>
      <right style="thin">
        <color indexed="64"/>
      </right>
      <top style="medium">
        <color auto="1"/>
      </top>
      <bottom/>
      <diagonal/>
    </border>
    <border>
      <left style="thin">
        <color indexed="64"/>
      </left>
      <right style="thin">
        <color indexed="64"/>
      </right>
      <top/>
      <bottom style="medium">
        <color auto="1"/>
      </bottom>
      <diagonal/>
    </border>
    <border>
      <left style="medium">
        <color theme="0" tint="-0.499984740745262"/>
      </left>
      <right/>
      <top style="medium">
        <color indexed="64"/>
      </top>
      <bottom style="thin">
        <color indexed="64"/>
      </bottom>
      <diagonal/>
    </border>
    <border>
      <left/>
      <right style="medium">
        <color theme="0" tint="-0.499984740745262"/>
      </right>
      <top style="medium">
        <color indexed="64"/>
      </top>
      <bottom style="thin">
        <color indexed="64"/>
      </bottom>
      <diagonal/>
    </border>
    <border>
      <left style="thin">
        <color indexed="64"/>
      </left>
      <right style="medium">
        <color indexed="64"/>
      </right>
      <top style="thin">
        <color indexed="64"/>
      </top>
      <bottom style="thin">
        <color rgb="FF808080"/>
      </bottom>
      <diagonal/>
    </border>
    <border>
      <left style="thin">
        <color indexed="64"/>
      </left>
      <right style="medium">
        <color indexed="64"/>
      </right>
      <top style="thin">
        <color rgb="FF808080"/>
      </top>
      <bottom style="thin">
        <color rgb="FF808080"/>
      </bottom>
      <diagonal/>
    </border>
    <border>
      <left style="thin">
        <color indexed="64"/>
      </left>
      <right style="medium">
        <color indexed="64"/>
      </right>
      <top style="thin">
        <color rgb="FF808080"/>
      </top>
      <bottom style="medium">
        <color indexed="64"/>
      </bottom>
      <diagonal/>
    </border>
    <border>
      <left style="thin">
        <color indexed="64"/>
      </left>
      <right style="thin">
        <color indexed="64"/>
      </right>
      <top style="thin">
        <color indexed="64"/>
      </top>
      <bottom style="thin">
        <color rgb="FF808080"/>
      </bottom>
      <diagonal/>
    </border>
    <border>
      <left style="thin">
        <color indexed="64"/>
      </left>
      <right style="thin">
        <color indexed="64"/>
      </right>
      <top style="thin">
        <color rgb="FF808080"/>
      </top>
      <bottom style="thin">
        <color rgb="FF808080"/>
      </bottom>
      <diagonal/>
    </border>
    <border>
      <left style="thin">
        <color indexed="64"/>
      </left>
      <right style="thin">
        <color indexed="64"/>
      </right>
      <top style="thin">
        <color rgb="FF808080"/>
      </top>
      <bottom style="thin">
        <color indexed="64"/>
      </bottom>
      <diagonal/>
    </border>
    <border>
      <left style="thin">
        <color theme="0" tint="-0.499984740745262"/>
      </left>
      <right style="medium">
        <color auto="1"/>
      </right>
      <top style="thin">
        <color indexed="64"/>
      </top>
      <bottom style="thin">
        <color indexed="64"/>
      </bottom>
      <diagonal/>
    </border>
    <border>
      <left style="thin">
        <color theme="0" tint="-0.499984740745262"/>
      </left>
      <right style="medium">
        <color auto="1"/>
      </right>
      <top style="medium">
        <color auto="1"/>
      </top>
      <bottom/>
      <diagonal/>
    </border>
    <border>
      <left style="thin">
        <color theme="0" tint="-0.499984740745262"/>
      </left>
      <right style="medium">
        <color auto="1"/>
      </right>
      <top style="thin">
        <color indexed="64"/>
      </top>
      <bottom style="medium">
        <color indexed="64"/>
      </bottom>
      <diagonal/>
    </border>
    <border>
      <left style="medium">
        <color auto="1"/>
      </left>
      <right/>
      <top style="thin">
        <color auto="1"/>
      </top>
      <bottom/>
      <diagonal/>
    </border>
    <border>
      <left/>
      <right style="medium">
        <color indexed="64"/>
      </right>
      <top style="thin">
        <color auto="1"/>
      </top>
      <bottom/>
      <diagonal/>
    </border>
    <border>
      <left style="medium">
        <color auto="1"/>
      </left>
      <right style="medium">
        <color auto="1"/>
      </right>
      <top/>
      <bottom style="thin">
        <color rgb="FF808080"/>
      </bottom>
      <diagonal/>
    </border>
    <border>
      <left style="medium">
        <color auto="1"/>
      </left>
      <right style="thin">
        <color rgb="FF808080"/>
      </right>
      <top/>
      <bottom style="thin">
        <color rgb="FF808080"/>
      </bottom>
      <diagonal/>
    </border>
    <border>
      <left style="thin">
        <color rgb="FF808080"/>
      </left>
      <right style="medium">
        <color auto="1"/>
      </right>
      <top/>
      <bottom style="thin">
        <color rgb="FF808080"/>
      </bottom>
      <diagonal/>
    </border>
    <border>
      <left/>
      <right style="thin">
        <color rgb="FF808080"/>
      </right>
      <top/>
      <bottom style="thin">
        <color rgb="FF808080"/>
      </bottom>
      <diagonal/>
    </border>
    <border>
      <left style="medium">
        <color auto="1"/>
      </left>
      <right style="medium">
        <color auto="1"/>
      </right>
      <top style="thin">
        <color rgb="FF808080"/>
      </top>
      <bottom/>
      <diagonal/>
    </border>
    <border>
      <left style="medium">
        <color auto="1"/>
      </left>
      <right style="thin">
        <color rgb="FF808080"/>
      </right>
      <top style="thin">
        <color rgb="FF808080"/>
      </top>
      <bottom/>
      <diagonal/>
    </border>
    <border>
      <left style="thin">
        <color rgb="FF808080"/>
      </left>
      <right style="thin">
        <color rgb="FF808080"/>
      </right>
      <top style="thin">
        <color rgb="FF808080"/>
      </top>
      <bottom/>
      <diagonal/>
    </border>
    <border>
      <left style="thin">
        <color rgb="FF808080"/>
      </left>
      <right style="medium">
        <color auto="1"/>
      </right>
      <top style="thin">
        <color rgb="FF808080"/>
      </top>
      <bottom/>
      <diagonal/>
    </border>
    <border>
      <left/>
      <right style="thin">
        <color rgb="FF808080"/>
      </right>
      <top style="thin">
        <color rgb="FF808080"/>
      </top>
      <bottom/>
      <diagonal/>
    </border>
    <border>
      <left style="thin">
        <color theme="0" tint="-0.499984740745262"/>
      </left>
      <right style="medium">
        <color auto="1"/>
      </right>
      <top style="thin">
        <color indexed="64"/>
      </top>
      <bottom/>
      <diagonal/>
    </border>
    <border>
      <left/>
      <right style="thin">
        <color theme="0" tint="-0.499984740745262"/>
      </right>
      <top style="thin">
        <color theme="0" tint="-0.499984740745262"/>
      </top>
      <bottom/>
      <diagonal/>
    </border>
    <border>
      <left style="thin">
        <color theme="0" tint="-0.499984740745262"/>
      </left>
      <right style="medium">
        <color auto="1"/>
      </right>
      <top style="thin">
        <color theme="0" tint="-0.499984740745262"/>
      </top>
      <bottom/>
      <diagonal/>
    </border>
    <border>
      <left style="medium">
        <color auto="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auto="1"/>
      </right>
      <top/>
      <bottom style="thin">
        <color indexed="64"/>
      </bottom>
      <diagonal/>
    </border>
    <border>
      <left/>
      <right style="thin">
        <color theme="0" tint="-0.499984740745262"/>
      </right>
      <top/>
      <bottom style="thin">
        <color theme="0" tint="-0.499984740745262"/>
      </bottom>
      <diagonal/>
    </border>
    <border>
      <left style="thin">
        <color theme="0" tint="-0.499984740745262"/>
      </left>
      <right style="medium">
        <color auto="1"/>
      </right>
      <top/>
      <bottom style="thin">
        <color theme="0" tint="-0.499984740745262"/>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s>
  <cellStyleXfs count="358">
    <xf numFmtId="0" fontId="0" fillId="0" borderId="0"/>
    <xf numFmtId="44" fontId="19"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43" fontId="19"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34" fillId="0" borderId="0"/>
    <xf numFmtId="0" fontId="36" fillId="0" borderId="0"/>
    <xf numFmtId="0" fontId="37" fillId="0" borderId="0" applyNumberFormat="0" applyFill="0" applyBorder="0" applyAlignment="0" applyProtection="0">
      <alignment vertical="top"/>
      <protection locked="0"/>
    </xf>
    <xf numFmtId="0" fontId="34" fillId="0" borderId="0"/>
    <xf numFmtId="0" fontId="15" fillId="0" borderId="0"/>
    <xf numFmtId="9" fontId="15" fillId="0" borderId="0" applyFont="0" applyFill="0" applyBorder="0" applyAlignment="0" applyProtection="0"/>
    <xf numFmtId="43" fontId="15" fillId="0" borderId="0" applyFont="0" applyFill="0" applyBorder="0" applyAlignment="0" applyProtection="0"/>
  </cellStyleXfs>
  <cellXfs count="612">
    <xf numFmtId="0" fontId="0" fillId="0" borderId="0" xfId="0"/>
    <xf numFmtId="44" fontId="26" fillId="3" borderId="0" xfId="1" applyFont="1" applyFill="1" applyBorder="1" applyProtection="1"/>
    <xf numFmtId="0" fontId="31" fillId="0" borderId="4" xfId="0" applyFont="1" applyBorder="1"/>
    <xf numFmtId="41" fontId="27" fillId="3" borderId="8" xfId="0" applyNumberFormat="1" applyFont="1" applyFill="1" applyBorder="1" applyAlignment="1">
      <alignment horizontal="center" vertical="center" wrapText="1"/>
    </xf>
    <xf numFmtId="164" fontId="28" fillId="2" borderId="8" xfId="78" applyNumberFormat="1" applyFont="1" applyFill="1" applyBorder="1" applyAlignment="1" applyProtection="1">
      <alignment horizontal="center" wrapText="1"/>
      <protection locked="0"/>
    </xf>
    <xf numFmtId="41" fontId="28" fillId="3" borderId="8" xfId="0" applyNumberFormat="1" applyFont="1" applyFill="1" applyBorder="1" applyAlignment="1">
      <alignment horizontal="center" wrapText="1"/>
    </xf>
    <xf numFmtId="164" fontId="27" fillId="3" borderId="8" xfId="0" applyNumberFormat="1" applyFont="1" applyFill="1" applyBorder="1" applyAlignment="1">
      <alignment horizontal="left"/>
    </xf>
    <xf numFmtId="0" fontId="35" fillId="0" borderId="0" xfId="351" applyFont="1"/>
    <xf numFmtId="0" fontId="37" fillId="0" borderId="0" xfId="353" applyFill="1" applyAlignment="1" applyProtection="1"/>
    <xf numFmtId="49" fontId="31" fillId="3" borderId="4" xfId="0" applyNumberFormat="1" applyFont="1" applyFill="1" applyBorder="1" applyAlignment="1">
      <alignment vertical="center"/>
    </xf>
    <xf numFmtId="49" fontId="31" fillId="3" borderId="0" xfId="0" applyNumberFormat="1" applyFont="1" applyFill="1" applyAlignment="1">
      <alignment vertical="center"/>
    </xf>
    <xf numFmtId="0" fontId="28" fillId="0" borderId="0" xfId="0" applyFont="1" applyAlignment="1">
      <alignment horizontal="center" vertical="center"/>
    </xf>
    <xf numFmtId="0" fontId="26" fillId="3" borderId="0" xfId="0" applyFont="1" applyFill="1"/>
    <xf numFmtId="0" fontId="29" fillId="3" borderId="4" xfId="0" applyFont="1" applyFill="1" applyBorder="1"/>
    <xf numFmtId="49" fontId="27" fillId="3" borderId="0" xfId="0" applyNumberFormat="1" applyFont="1" applyFill="1" applyAlignment="1">
      <alignment horizontal="center" vertical="center" wrapText="1"/>
    </xf>
    <xf numFmtId="44" fontId="26" fillId="3" borderId="0" xfId="0" applyNumberFormat="1" applyFont="1" applyFill="1"/>
    <xf numFmtId="49" fontId="30" fillId="0" borderId="0" xfId="0" applyNumberFormat="1" applyFont="1" applyAlignment="1">
      <alignment horizontal="left" vertical="center" wrapText="1"/>
    </xf>
    <xf numFmtId="0" fontId="34" fillId="0" borderId="0" xfId="354"/>
    <xf numFmtId="0" fontId="34" fillId="0" borderId="0" xfId="351"/>
    <xf numFmtId="0" fontId="26" fillId="0" borderId="0" xfId="0" applyFont="1"/>
    <xf numFmtId="0" fontId="26" fillId="0" borderId="4" xfId="0" applyFont="1" applyBorder="1"/>
    <xf numFmtId="0" fontId="25" fillId="3" borderId="0" xfId="0" applyFont="1" applyFill="1"/>
    <xf numFmtId="49" fontId="26" fillId="0" borderId="0" xfId="0" applyNumberFormat="1" applyFont="1" applyAlignment="1">
      <alignment vertical="center"/>
    </xf>
    <xf numFmtId="0" fontId="26" fillId="0" borderId="0" xfId="0" applyFont="1" applyAlignment="1">
      <alignment vertical="center"/>
    </xf>
    <xf numFmtId="49" fontId="26" fillId="3" borderId="0" xfId="0" applyNumberFormat="1" applyFont="1" applyFill="1" applyAlignment="1">
      <alignment vertical="center"/>
    </xf>
    <xf numFmtId="0" fontId="27" fillId="3" borderId="0" xfId="0" applyFont="1" applyFill="1" applyAlignment="1">
      <alignment horizontal="center"/>
    </xf>
    <xf numFmtId="0" fontId="27" fillId="3" borderId="0" xfId="0" applyFont="1" applyFill="1" applyAlignment="1">
      <alignment horizontal="left"/>
    </xf>
    <xf numFmtId="0" fontId="28" fillId="3" borderId="0" xfId="0" applyFont="1" applyFill="1" applyAlignment="1">
      <alignment horizontal="left"/>
    </xf>
    <xf numFmtId="0" fontId="28" fillId="3" borderId="0" xfId="0" applyFont="1" applyFill="1" applyAlignment="1">
      <alignment wrapText="1"/>
    </xf>
    <xf numFmtId="0" fontId="27" fillId="3" borderId="0" xfId="0" applyFont="1" applyFill="1" applyAlignment="1">
      <alignment horizontal="right" wrapText="1"/>
    </xf>
    <xf numFmtId="0" fontId="27" fillId="3" borderId="0" xfId="0" applyFont="1" applyFill="1" applyAlignment="1">
      <alignment horizontal="right"/>
    </xf>
    <xf numFmtId="0" fontId="26" fillId="3" borderId="0" xfId="0" applyFont="1" applyFill="1" applyAlignment="1">
      <alignment wrapText="1"/>
    </xf>
    <xf numFmtId="0" fontId="28" fillId="3" borderId="0" xfId="0" applyFont="1" applyFill="1"/>
    <xf numFmtId="0" fontId="25" fillId="3" borderId="40" xfId="0" applyFont="1" applyFill="1" applyBorder="1" applyAlignment="1">
      <alignment vertical="center"/>
    </xf>
    <xf numFmtId="0" fontId="26" fillId="3" borderId="40" xfId="0" applyFont="1" applyFill="1" applyBorder="1" applyAlignment="1">
      <alignment vertical="center"/>
    </xf>
    <xf numFmtId="0" fontId="26" fillId="3" borderId="40" xfId="0" applyFont="1" applyFill="1" applyBorder="1"/>
    <xf numFmtId="49" fontId="0" fillId="3" borderId="0" xfId="0" applyNumberFormat="1" applyFill="1" applyAlignment="1">
      <alignment vertical="center" wrapText="1"/>
    </xf>
    <xf numFmtId="0" fontId="25" fillId="0" borderId="0" xfId="0" applyFont="1" applyAlignment="1">
      <alignment horizontal="center" vertical="center"/>
    </xf>
    <xf numFmtId="0" fontId="0" fillId="3" borderId="0" xfId="0" applyFill="1"/>
    <xf numFmtId="0" fontId="28" fillId="3" borderId="0" xfId="0" applyFont="1" applyFill="1" applyAlignment="1">
      <alignment horizontal="right" wrapText="1"/>
    </xf>
    <xf numFmtId="22" fontId="18" fillId="0" borderId="0" xfId="0" applyNumberFormat="1" applyFont="1"/>
    <xf numFmtId="0" fontId="17" fillId="0" borderId="0" xfId="0" applyFont="1"/>
    <xf numFmtId="0" fontId="32" fillId="0" borderId="0" xfId="351" applyFont="1"/>
    <xf numFmtId="0" fontId="32" fillId="3" borderId="0" xfId="351" applyFont="1" applyFill="1"/>
    <xf numFmtId="0" fontId="32" fillId="0" borderId="8" xfId="351" applyFont="1" applyBorder="1" applyAlignment="1" applyProtection="1">
      <alignment horizontal="left" indent="1"/>
      <protection locked="0"/>
    </xf>
    <xf numFmtId="0" fontId="30" fillId="2" borderId="8" xfId="351" applyFont="1" applyFill="1" applyBorder="1"/>
    <xf numFmtId="165" fontId="26" fillId="3" borderId="0" xfId="1" applyNumberFormat="1" applyFont="1" applyFill="1" applyBorder="1" applyProtection="1"/>
    <xf numFmtId="0" fontId="0" fillId="3" borderId="0" xfId="0" applyFill="1" applyAlignment="1">
      <alignment horizontal="center" wrapText="1"/>
    </xf>
    <xf numFmtId="0" fontId="0" fillId="0" borderId="0" xfId="0" applyAlignment="1">
      <alignment horizontal="center" vertical="center"/>
    </xf>
    <xf numFmtId="49" fontId="29" fillId="3" borderId="0" xfId="0" applyNumberFormat="1" applyFont="1" applyFill="1" applyAlignment="1">
      <alignment vertical="center"/>
    </xf>
    <xf numFmtId="49" fontId="25" fillId="3" borderId="0" xfId="0" applyNumberFormat="1" applyFont="1" applyFill="1" applyAlignment="1">
      <alignment horizontal="center" vertical="center" wrapText="1"/>
    </xf>
    <xf numFmtId="0" fontId="26" fillId="3" borderId="0" xfId="0" applyFont="1" applyFill="1" applyAlignment="1">
      <alignment horizontal="center" vertical="center"/>
    </xf>
    <xf numFmtId="0" fontId="26" fillId="0" borderId="0" xfId="0" applyFont="1" applyAlignment="1">
      <alignment horizontal="center" vertical="center"/>
    </xf>
    <xf numFmtId="0" fontId="25" fillId="3" borderId="0" xfId="0" applyFont="1" applyFill="1" applyAlignment="1">
      <alignment horizontal="center" vertical="center"/>
    </xf>
    <xf numFmtId="0" fontId="25" fillId="3" borderId="0" xfId="0" applyFont="1" applyFill="1" applyAlignment="1">
      <alignment horizontal="right" vertical="center" indent="2"/>
    </xf>
    <xf numFmtId="0" fontId="0" fillId="0" borderId="0" xfId="0" applyAlignment="1">
      <alignment horizontal="right" vertical="center" indent="2"/>
    </xf>
    <xf numFmtId="0" fontId="25" fillId="3" borderId="0" xfId="0" applyFont="1" applyFill="1" applyAlignment="1">
      <alignment horizontal="right" vertical="center"/>
    </xf>
    <xf numFmtId="0" fontId="0" fillId="3" borderId="0" xfId="0" applyFill="1" applyAlignment="1">
      <alignment horizontal="right"/>
    </xf>
    <xf numFmtId="0" fontId="23" fillId="3" borderId="0" xfId="0" applyFont="1" applyFill="1" applyAlignment="1">
      <alignment horizontal="left" vertical="center" wrapText="1"/>
    </xf>
    <xf numFmtId="0" fontId="0" fillId="3" borderId="12" xfId="0" applyFill="1" applyBorder="1"/>
    <xf numFmtId="0" fontId="26" fillId="3" borderId="12" xfId="0" applyFont="1" applyFill="1" applyBorder="1"/>
    <xf numFmtId="44" fontId="26" fillId="3" borderId="72" xfId="1" applyFont="1" applyFill="1" applyBorder="1" applyProtection="1"/>
    <xf numFmtId="44" fontId="26" fillId="3" borderId="51" xfId="1" applyFont="1" applyFill="1" applyBorder="1" applyProtection="1"/>
    <xf numFmtId="44" fontId="26" fillId="2" borderId="52" xfId="1" applyFont="1" applyFill="1" applyBorder="1" applyProtection="1">
      <protection locked="0"/>
    </xf>
    <xf numFmtId="44" fontId="26" fillId="2" borderId="53" xfId="1" applyFont="1" applyFill="1" applyBorder="1" applyProtection="1">
      <protection locked="0"/>
    </xf>
    <xf numFmtId="44" fontId="26" fillId="3" borderId="54" xfId="1" applyFont="1" applyFill="1" applyBorder="1" applyProtection="1"/>
    <xf numFmtId="44" fontId="26" fillId="3" borderId="52" xfId="1" applyFont="1" applyFill="1" applyBorder="1" applyProtection="1"/>
    <xf numFmtId="44" fontId="26" fillId="3" borderId="53" xfId="1" applyFont="1" applyFill="1" applyBorder="1" applyProtection="1"/>
    <xf numFmtId="44" fontId="26" fillId="2" borderId="84" xfId="1" applyFont="1" applyFill="1" applyBorder="1" applyProtection="1">
      <protection locked="0"/>
    </xf>
    <xf numFmtId="44" fontId="26" fillId="3" borderId="84" xfId="1" applyFont="1" applyFill="1" applyBorder="1" applyProtection="1"/>
    <xf numFmtId="41" fontId="28" fillId="3" borderId="0" xfId="0" applyNumberFormat="1" applyFont="1" applyFill="1" applyAlignment="1">
      <alignment horizontal="center" wrapText="1"/>
    </xf>
    <xf numFmtId="164" fontId="27" fillId="3" borderId="0" xfId="0" applyNumberFormat="1" applyFont="1" applyFill="1" applyAlignment="1">
      <alignment horizontal="left"/>
    </xf>
    <xf numFmtId="44" fontId="26" fillId="3" borderId="61" xfId="1" applyFont="1" applyFill="1" applyBorder="1" applyProtection="1"/>
    <xf numFmtId="0" fontId="25" fillId="3" borderId="43" xfId="0" applyFont="1" applyFill="1" applyBorder="1" applyAlignment="1">
      <alignment horizontal="center" vertical="center"/>
    </xf>
    <xf numFmtId="49" fontId="26" fillId="3" borderId="21" xfId="0" applyNumberFormat="1" applyFont="1" applyFill="1" applyBorder="1" applyAlignment="1">
      <alignment vertical="center"/>
    </xf>
    <xf numFmtId="0" fontId="26" fillId="3" borderId="21" xfId="0" applyFont="1" applyFill="1" applyBorder="1" applyAlignment="1">
      <alignment vertical="center"/>
    </xf>
    <xf numFmtId="0" fontId="26" fillId="3" borderId="21" xfId="0" applyFont="1" applyFill="1" applyBorder="1"/>
    <xf numFmtId="0" fontId="26" fillId="3" borderId="44" xfId="0" applyFont="1" applyFill="1" applyBorder="1"/>
    <xf numFmtId="0" fontId="25" fillId="3" borderId="48" xfId="0" applyFont="1" applyFill="1" applyBorder="1" applyAlignment="1">
      <alignment horizontal="center" vertical="center"/>
    </xf>
    <xf numFmtId="0" fontId="25" fillId="3" borderId="13" xfId="0" applyFont="1" applyFill="1" applyBorder="1" applyAlignment="1">
      <alignment horizontal="center" vertical="center"/>
    </xf>
    <xf numFmtId="49" fontId="26" fillId="3" borderId="2" xfId="0" applyNumberFormat="1" applyFont="1" applyFill="1" applyBorder="1" applyAlignment="1">
      <alignment vertical="center"/>
    </xf>
    <xf numFmtId="0" fontId="26" fillId="3" borderId="2" xfId="0" applyFont="1" applyFill="1" applyBorder="1" applyAlignment="1">
      <alignment vertical="center"/>
    </xf>
    <xf numFmtId="0" fontId="26" fillId="3" borderId="2" xfId="0" applyFont="1" applyFill="1" applyBorder="1"/>
    <xf numFmtId="0" fontId="26" fillId="3" borderId="14" xfId="0" applyFont="1" applyFill="1" applyBorder="1"/>
    <xf numFmtId="44" fontId="26" fillId="3" borderId="88" xfId="1" applyFont="1" applyFill="1" applyBorder="1" applyProtection="1"/>
    <xf numFmtId="44" fontId="26" fillId="3" borderId="89" xfId="1" applyFont="1" applyFill="1" applyBorder="1" applyProtection="1"/>
    <xf numFmtId="44" fontId="26" fillId="3" borderId="90" xfId="1" applyFont="1" applyFill="1" applyBorder="1" applyProtection="1"/>
    <xf numFmtId="44" fontId="26" fillId="3" borderId="91" xfId="1" applyFont="1" applyFill="1" applyBorder="1" applyProtection="1"/>
    <xf numFmtId="44" fontId="26" fillId="3" borderId="92" xfId="1" applyFont="1" applyFill="1" applyBorder="1" applyProtection="1"/>
    <xf numFmtId="44" fontId="26" fillId="7" borderId="49" xfId="1" applyFont="1" applyFill="1" applyBorder="1" applyProtection="1">
      <protection locked="0"/>
    </xf>
    <xf numFmtId="44" fontId="26" fillId="7" borderId="52" xfId="1" applyFont="1" applyFill="1" applyBorder="1" applyProtection="1">
      <protection locked="0"/>
    </xf>
    <xf numFmtId="44" fontId="26" fillId="8" borderId="76" xfId="1" applyFont="1" applyFill="1" applyBorder="1" applyProtection="1">
      <protection locked="0"/>
    </xf>
    <xf numFmtId="44" fontId="26" fillId="8" borderId="61" xfId="1" applyFont="1" applyFill="1" applyBorder="1" applyProtection="1">
      <protection locked="0"/>
    </xf>
    <xf numFmtId="44" fontId="26" fillId="7" borderId="84" xfId="1" applyFont="1" applyFill="1" applyBorder="1" applyProtection="1">
      <protection locked="0"/>
    </xf>
    <xf numFmtId="44" fontId="26" fillId="2" borderId="50" xfId="1" applyFont="1" applyFill="1" applyBorder="1" applyProtection="1">
      <protection locked="0"/>
    </xf>
    <xf numFmtId="0" fontId="26" fillId="3" borderId="0" xfId="0" applyFont="1" applyFill="1" applyAlignment="1">
      <alignment horizontal="left" vertical="top"/>
    </xf>
    <xf numFmtId="0" fontId="20" fillId="3" borderId="0" xfId="0" applyFont="1" applyFill="1" applyAlignment="1">
      <alignment horizontal="center" vertical="center"/>
    </xf>
    <xf numFmtId="44" fontId="26" fillId="2" borderId="57" xfId="1" applyFont="1" applyFill="1" applyBorder="1" applyProtection="1">
      <protection locked="0"/>
    </xf>
    <xf numFmtId="44" fontId="26" fillId="3" borderId="64" xfId="1" applyFont="1" applyFill="1" applyBorder="1" applyProtection="1"/>
    <xf numFmtId="44" fontId="26" fillId="3" borderId="58" xfId="1" applyFont="1" applyFill="1" applyBorder="1" applyProtection="1"/>
    <xf numFmtId="44" fontId="26" fillId="3" borderId="57" xfId="1" applyFont="1" applyFill="1" applyBorder="1" applyProtection="1"/>
    <xf numFmtId="44" fontId="26" fillId="3" borderId="80" xfId="1" applyFont="1" applyFill="1" applyBorder="1" applyProtection="1"/>
    <xf numFmtId="0" fontId="27" fillId="3" borderId="12" xfId="0" applyFont="1" applyFill="1" applyBorder="1" applyAlignment="1">
      <alignment horizontal="center"/>
    </xf>
    <xf numFmtId="44" fontId="26" fillId="3" borderId="97" xfId="1" applyFont="1" applyFill="1" applyBorder="1" applyProtection="1"/>
    <xf numFmtId="44" fontId="26" fillId="3" borderId="98" xfId="1" applyFont="1" applyFill="1" applyBorder="1" applyProtection="1"/>
    <xf numFmtId="44" fontId="26" fillId="3" borderId="99" xfId="1" applyFont="1" applyFill="1" applyBorder="1" applyProtection="1"/>
    <xf numFmtId="44" fontId="26" fillId="3" borderId="78" xfId="1" applyFont="1" applyFill="1" applyBorder="1" applyProtection="1"/>
    <xf numFmtId="0" fontId="0" fillId="3" borderId="43" xfId="0" applyFill="1" applyBorder="1"/>
    <xf numFmtId="0" fontId="0" fillId="3" borderId="21" xfId="0" applyFill="1" applyBorder="1"/>
    <xf numFmtId="0" fontId="0" fillId="3" borderId="44" xfId="0" applyFill="1" applyBorder="1"/>
    <xf numFmtId="0" fontId="26" fillId="3" borderId="48" xfId="0" applyFont="1" applyFill="1" applyBorder="1"/>
    <xf numFmtId="0" fontId="29" fillId="3" borderId="48" xfId="0" applyFont="1" applyFill="1" applyBorder="1" applyAlignment="1">
      <alignment horizontal="left"/>
    </xf>
    <xf numFmtId="0" fontId="26" fillId="3" borderId="12" xfId="0" applyFont="1" applyFill="1" applyBorder="1" applyAlignment="1">
      <alignment horizontal="center" vertical="center"/>
    </xf>
    <xf numFmtId="41" fontId="27" fillId="3" borderId="12" xfId="0" applyNumberFormat="1" applyFont="1" applyFill="1" applyBorder="1" applyAlignment="1">
      <alignment horizontal="center" vertical="center"/>
    </xf>
    <xf numFmtId="49" fontId="27" fillId="3" borderId="12" xfId="0" applyNumberFormat="1" applyFont="1" applyFill="1" applyBorder="1" applyAlignment="1">
      <alignment horizontal="center" vertical="center" wrapText="1"/>
    </xf>
    <xf numFmtId="44" fontId="26" fillId="3" borderId="12" xfId="1" applyFont="1" applyFill="1" applyBorder="1" applyProtection="1"/>
    <xf numFmtId="44" fontId="26" fillId="3" borderId="12" xfId="0" applyNumberFormat="1" applyFont="1" applyFill="1" applyBorder="1"/>
    <xf numFmtId="165" fontId="26" fillId="3" borderId="12" xfId="1" applyNumberFormat="1" applyFont="1" applyFill="1" applyBorder="1" applyProtection="1"/>
    <xf numFmtId="0" fontId="25" fillId="0" borderId="48" xfId="0" applyFont="1" applyBorder="1" applyAlignment="1">
      <alignment horizontal="center" vertical="center"/>
    </xf>
    <xf numFmtId="0" fontId="0" fillId="3" borderId="48" xfId="0" applyFill="1" applyBorder="1"/>
    <xf numFmtId="0" fontId="26" fillId="3" borderId="0" xfId="0" applyFont="1" applyFill="1" applyAlignment="1">
      <alignment vertical="center"/>
    </xf>
    <xf numFmtId="0" fontId="29" fillId="3" borderId="48" xfId="0" applyFont="1" applyFill="1" applyBorder="1"/>
    <xf numFmtId="0" fontId="29" fillId="3" borderId="13" xfId="0" applyFont="1" applyFill="1" applyBorder="1"/>
    <xf numFmtId="0" fontId="29" fillId="3" borderId="0" xfId="0" applyFont="1" applyFill="1" applyAlignment="1">
      <alignment horizontal="right" vertical="center"/>
    </xf>
    <xf numFmtId="0" fontId="29" fillId="0" borderId="0" xfId="0" applyFont="1" applyAlignment="1">
      <alignment horizontal="right" vertical="center"/>
    </xf>
    <xf numFmtId="0" fontId="29" fillId="3" borderId="0" xfId="0" applyFont="1" applyFill="1"/>
    <xf numFmtId="0" fontId="12" fillId="3" borderId="0" xfId="0" applyFont="1" applyFill="1"/>
    <xf numFmtId="0" fontId="29" fillId="3" borderId="20" xfId="0" applyFont="1" applyFill="1" applyBorder="1" applyAlignment="1">
      <alignment horizontal="center" vertical="center" wrapText="1"/>
    </xf>
    <xf numFmtId="44" fontId="12" fillId="2" borderId="8" xfId="1" applyFont="1" applyFill="1" applyBorder="1" applyProtection="1">
      <protection locked="0"/>
    </xf>
    <xf numFmtId="0" fontId="12" fillId="3" borderId="16" xfId="0" applyFont="1" applyFill="1" applyBorder="1"/>
    <xf numFmtId="44" fontId="12" fillId="3" borderId="8" xfId="1" applyFont="1" applyFill="1" applyBorder="1" applyProtection="1"/>
    <xf numFmtId="44" fontId="12" fillId="3" borderId="22" xfId="1" applyFont="1" applyFill="1" applyBorder="1" applyProtection="1"/>
    <xf numFmtId="0" fontId="12" fillId="3" borderId="24" xfId="0" applyFont="1" applyFill="1" applyBorder="1"/>
    <xf numFmtId="44" fontId="12" fillId="3" borderId="8" xfId="0" applyNumberFormat="1" applyFont="1" applyFill="1" applyBorder="1"/>
    <xf numFmtId="44" fontId="12" fillId="3" borderId="22" xfId="0" applyNumberFormat="1" applyFont="1" applyFill="1" applyBorder="1"/>
    <xf numFmtId="0" fontId="12" fillId="3" borderId="23" xfId="0" applyFont="1" applyFill="1" applyBorder="1"/>
    <xf numFmtId="0" fontId="29" fillId="3" borderId="0" xfId="0" applyFont="1" applyFill="1" applyAlignment="1">
      <alignment horizontal="left"/>
    </xf>
    <xf numFmtId="0" fontId="12" fillId="3" borderId="0" xfId="0" applyFont="1" applyFill="1" applyAlignment="1">
      <alignment horizontal="center" vertical="center"/>
    </xf>
    <xf numFmtId="0" fontId="29" fillId="3" borderId="4" xfId="0" applyFont="1" applyFill="1" applyBorder="1" applyAlignment="1">
      <alignment horizontal="left" vertical="center"/>
    </xf>
    <xf numFmtId="0" fontId="12" fillId="3" borderId="0" xfId="0" applyFont="1" applyFill="1" applyAlignment="1">
      <alignment horizontal="left" vertical="center" indent="2"/>
    </xf>
    <xf numFmtId="0" fontId="31" fillId="3" borderId="0" xfId="0" applyFont="1" applyFill="1" applyAlignment="1">
      <alignment horizontal="left" vertical="center"/>
    </xf>
    <xf numFmtId="0" fontId="31" fillId="3" borderId="0" xfId="0" applyFont="1" applyFill="1"/>
    <xf numFmtId="0" fontId="29" fillId="0" borderId="0" xfId="0" applyFont="1"/>
    <xf numFmtId="0" fontId="26" fillId="0" borderId="0" xfId="0" applyFont="1" applyAlignment="1">
      <alignment horizontal="center"/>
    </xf>
    <xf numFmtId="44" fontId="26" fillId="3" borderId="104" xfId="1" applyFont="1" applyFill="1" applyBorder="1" applyProtection="1"/>
    <xf numFmtId="44" fontId="26" fillId="3" borderId="105" xfId="1" applyFont="1" applyFill="1" applyBorder="1" applyProtection="1"/>
    <xf numFmtId="44" fontId="26" fillId="3" borderId="108" xfId="1" applyFont="1" applyFill="1" applyBorder="1" applyProtection="1"/>
    <xf numFmtId="0" fontId="35" fillId="3" borderId="9" xfId="351" applyFont="1" applyFill="1" applyBorder="1"/>
    <xf numFmtId="0" fontId="35" fillId="3" borderId="21" xfId="351" applyFont="1" applyFill="1" applyBorder="1"/>
    <xf numFmtId="0" fontId="35" fillId="3" borderId="10" xfId="351" applyFont="1" applyFill="1" applyBorder="1"/>
    <xf numFmtId="0" fontId="35" fillId="3" borderId="11" xfId="351" applyFont="1" applyFill="1" applyBorder="1"/>
    <xf numFmtId="0" fontId="35" fillId="3" borderId="0" xfId="351" applyFont="1" applyFill="1"/>
    <xf numFmtId="0" fontId="35" fillId="3" borderId="12" xfId="351" applyFont="1" applyFill="1" applyBorder="1"/>
    <xf numFmtId="0" fontId="31" fillId="3" borderId="0" xfId="351" applyFont="1" applyFill="1"/>
    <xf numFmtId="0" fontId="31" fillId="3" borderId="0" xfId="354" applyFont="1" applyFill="1" applyAlignment="1">
      <alignment horizontal="center" vertical="center" wrapText="1"/>
    </xf>
    <xf numFmtId="0" fontId="45" fillId="3" borderId="12" xfId="351" applyFont="1" applyFill="1" applyBorder="1"/>
    <xf numFmtId="0" fontId="31" fillId="3" borderId="8" xfId="351" applyFont="1" applyFill="1" applyBorder="1" applyAlignment="1">
      <alignment horizontal="left" indent="1"/>
    </xf>
    <xf numFmtId="0" fontId="31" fillId="3" borderId="0" xfId="351" applyFont="1" applyFill="1" applyAlignment="1">
      <alignment horizontal="left"/>
    </xf>
    <xf numFmtId="0" fontId="31" fillId="3" borderId="8" xfId="351" applyFont="1" applyFill="1" applyBorder="1" applyAlignment="1">
      <alignment horizontal="left" vertical="center" indent="1"/>
    </xf>
    <xf numFmtId="0" fontId="35" fillId="3" borderId="13" xfId="351" applyFont="1" applyFill="1" applyBorder="1"/>
    <xf numFmtId="0" fontId="32" fillId="3" borderId="8" xfId="351" applyFont="1" applyFill="1" applyBorder="1" applyAlignment="1">
      <alignment horizontal="left" indent="1"/>
    </xf>
    <xf numFmtId="0" fontId="32" fillId="3" borderId="12" xfId="351" applyFont="1" applyFill="1" applyBorder="1"/>
    <xf numFmtId="0" fontId="32" fillId="3" borderId="0" xfId="351" applyFont="1" applyFill="1" applyAlignment="1">
      <alignment vertical="center"/>
    </xf>
    <xf numFmtId="0" fontId="32" fillId="3" borderId="8" xfId="351" applyFont="1" applyFill="1" applyBorder="1" applyAlignment="1" applyProtection="1">
      <alignment horizontal="left" indent="1"/>
      <protection locked="0"/>
    </xf>
    <xf numFmtId="0" fontId="32" fillId="3" borderId="2" xfId="351" applyFont="1" applyFill="1" applyBorder="1"/>
    <xf numFmtId="0" fontId="32" fillId="3" borderId="14" xfId="351" applyFont="1" applyFill="1" applyBorder="1"/>
    <xf numFmtId="0" fontId="38" fillId="3" borderId="11" xfId="351" applyFont="1" applyFill="1" applyBorder="1"/>
    <xf numFmtId="0" fontId="38" fillId="3" borderId="12" xfId="351" applyFont="1" applyFill="1" applyBorder="1"/>
    <xf numFmtId="0" fontId="35" fillId="3" borderId="0" xfId="351" applyFont="1" applyFill="1" applyAlignment="1">
      <alignment horizontal="center"/>
    </xf>
    <xf numFmtId="0" fontId="23" fillId="3" borderId="0" xfId="351" applyFont="1" applyFill="1" applyAlignment="1">
      <alignment horizontal="center" vertical="center"/>
    </xf>
    <xf numFmtId="0" fontId="30" fillId="3" borderId="12" xfId="351" applyFont="1" applyFill="1" applyBorder="1"/>
    <xf numFmtId="0" fontId="35" fillId="3" borderId="2" xfId="351" applyFont="1" applyFill="1" applyBorder="1" applyAlignment="1">
      <alignment wrapText="1"/>
    </xf>
    <xf numFmtId="0" fontId="30" fillId="3" borderId="2" xfId="351" applyFont="1" applyFill="1" applyBorder="1" applyAlignment="1">
      <alignment wrapText="1"/>
    </xf>
    <xf numFmtId="0" fontId="30" fillId="3" borderId="2" xfId="351" applyFont="1" applyFill="1" applyBorder="1"/>
    <xf numFmtId="0" fontId="30" fillId="3" borderId="14" xfId="351" applyFont="1" applyFill="1" applyBorder="1" applyAlignment="1">
      <alignment horizontal="right"/>
    </xf>
    <xf numFmtId="0" fontId="30" fillId="3" borderId="0" xfId="351" applyFont="1" applyFill="1"/>
    <xf numFmtId="0" fontId="30" fillId="3" borderId="0" xfId="351" quotePrefix="1" applyFont="1" applyFill="1"/>
    <xf numFmtId="0" fontId="30" fillId="3" borderId="0" xfId="351" applyFont="1" applyFill="1" applyAlignment="1">
      <alignment wrapText="1"/>
    </xf>
    <xf numFmtId="0" fontId="35" fillId="3" borderId="2" xfId="351" applyFont="1" applyFill="1" applyBorder="1"/>
    <xf numFmtId="0" fontId="28" fillId="3" borderId="14" xfId="351" applyFont="1" applyFill="1" applyBorder="1" applyAlignment="1">
      <alignment horizontal="right"/>
    </xf>
    <xf numFmtId="0" fontId="35" fillId="3" borderId="48" xfId="351" applyFont="1" applyFill="1" applyBorder="1"/>
    <xf numFmtId="0" fontId="31" fillId="3" borderId="0" xfId="351" quotePrefix="1" applyFont="1" applyFill="1" applyAlignment="1">
      <alignment horizontal="left"/>
    </xf>
    <xf numFmtId="0" fontId="32" fillId="3" borderId="3" xfId="351" applyFont="1" applyFill="1" applyBorder="1"/>
    <xf numFmtId="0" fontId="32" fillId="3" borderId="0" xfId="351" quotePrefix="1" applyFont="1" applyFill="1" applyAlignment="1">
      <alignment horizontal="left"/>
    </xf>
    <xf numFmtId="49" fontId="32" fillId="3" borderId="0" xfId="351" applyNumberFormat="1" applyFont="1" applyFill="1"/>
    <xf numFmtId="49" fontId="32" fillId="3" borderId="8" xfId="351" applyNumberFormat="1" applyFont="1" applyFill="1" applyBorder="1" applyAlignment="1">
      <alignment vertical="center" wrapText="1"/>
    </xf>
    <xf numFmtId="49" fontId="32" fillId="3" borderId="8" xfId="351" applyNumberFormat="1" applyFont="1" applyFill="1" applyBorder="1" applyAlignment="1">
      <alignment horizontal="left" vertical="center" wrapText="1"/>
    </xf>
    <xf numFmtId="49" fontId="32" fillId="3" borderId="25" xfId="351" applyNumberFormat="1" applyFont="1" applyFill="1" applyBorder="1" applyAlignment="1">
      <alignment horizontal="left" vertical="center" wrapText="1"/>
    </xf>
    <xf numFmtId="49" fontId="32" fillId="3" borderId="26" xfId="351" quotePrefix="1" applyNumberFormat="1" applyFont="1" applyFill="1" applyBorder="1" applyAlignment="1">
      <alignment horizontal="left" vertical="center" wrapText="1"/>
    </xf>
    <xf numFmtId="0" fontId="33" fillId="3" borderId="0" xfId="0" applyFont="1" applyFill="1"/>
    <xf numFmtId="0" fontId="0" fillId="3" borderId="0" xfId="0" applyFill="1" applyAlignment="1">
      <alignment vertical="center"/>
    </xf>
    <xf numFmtId="0" fontId="26" fillId="3" borderId="12" xfId="0" applyFont="1" applyFill="1" applyBorder="1" applyAlignment="1">
      <alignment vertical="center"/>
    </xf>
    <xf numFmtId="0" fontId="46" fillId="3" borderId="0" xfId="353" applyFont="1" applyFill="1" applyBorder="1" applyAlignment="1" applyProtection="1"/>
    <xf numFmtId="49" fontId="32" fillId="3" borderId="0" xfId="351" quotePrefix="1" applyNumberFormat="1" applyFont="1" applyFill="1" applyAlignment="1">
      <alignment horizontal="left" vertical="center" wrapText="1"/>
    </xf>
    <xf numFmtId="0" fontId="53" fillId="3" borderId="8" xfId="353" applyFont="1" applyFill="1" applyBorder="1" applyAlignment="1" applyProtection="1">
      <alignment horizontal="left" vertical="center"/>
      <protection locked="0"/>
    </xf>
    <xf numFmtId="0" fontId="38" fillId="3" borderId="48" xfId="351" applyFont="1" applyFill="1" applyBorder="1"/>
    <xf numFmtId="0" fontId="32" fillId="3" borderId="8" xfId="351" applyFont="1" applyFill="1" applyBorder="1" applyAlignment="1">
      <alignment horizontal="left" vertical="center" wrapText="1"/>
    </xf>
    <xf numFmtId="0" fontId="32" fillId="3" borderId="8" xfId="351" quotePrefix="1" applyFont="1" applyFill="1" applyBorder="1" applyAlignment="1">
      <alignment horizontal="left" vertical="center" wrapText="1"/>
    </xf>
    <xf numFmtId="44" fontId="25" fillId="4" borderId="72" xfId="1" applyFont="1" applyFill="1" applyBorder="1" applyAlignment="1" applyProtection="1">
      <alignment vertical="center"/>
    </xf>
    <xf numFmtId="41" fontId="27" fillId="4" borderId="0" xfId="0" applyNumberFormat="1" applyFont="1" applyFill="1" applyAlignment="1">
      <alignment horizontal="center" vertical="center" wrapText="1"/>
    </xf>
    <xf numFmtId="44" fontId="26" fillId="4" borderId="72" xfId="1" applyFont="1" applyFill="1" applyBorder="1" applyProtection="1"/>
    <xf numFmtId="44" fontId="26" fillId="4" borderId="60" xfId="1" applyFont="1" applyFill="1" applyBorder="1" applyProtection="1"/>
    <xf numFmtId="44" fontId="25" fillId="4" borderId="60" xfId="1" applyFont="1" applyFill="1" applyBorder="1" applyProtection="1"/>
    <xf numFmtId="44" fontId="25" fillId="4" borderId="60" xfId="1" applyFont="1" applyFill="1" applyBorder="1" applyAlignment="1" applyProtection="1">
      <alignment vertical="center"/>
    </xf>
    <xf numFmtId="41" fontId="26" fillId="0" borderId="0" xfId="0" applyNumberFormat="1" applyFont="1"/>
    <xf numFmtId="0" fontId="53" fillId="3" borderId="25" xfId="353" applyFont="1" applyFill="1" applyBorder="1" applyAlignment="1" applyProtection="1">
      <alignment horizontal="left" vertical="center"/>
      <protection locked="0"/>
    </xf>
    <xf numFmtId="0" fontId="29" fillId="0" borderId="0" xfId="0" applyFont="1" applyAlignment="1">
      <alignment horizontal="center"/>
    </xf>
    <xf numFmtId="0" fontId="26" fillId="3" borderId="43" xfId="0" applyFont="1" applyFill="1" applyBorder="1"/>
    <xf numFmtId="0" fontId="12" fillId="3" borderId="48" xfId="0" applyFont="1" applyFill="1" applyBorder="1"/>
    <xf numFmtId="0" fontId="12" fillId="3" borderId="42" xfId="0" applyFont="1" applyFill="1" applyBorder="1"/>
    <xf numFmtId="0" fontId="26" fillId="3" borderId="13" xfId="0" applyFont="1" applyFill="1" applyBorder="1"/>
    <xf numFmtId="0" fontId="12" fillId="3" borderId="0" xfId="0" applyFont="1" applyFill="1" applyAlignment="1">
      <alignment vertical="center"/>
    </xf>
    <xf numFmtId="0" fontId="12" fillId="0" borderId="0" xfId="0" applyFont="1" applyAlignment="1">
      <alignment vertical="center"/>
    </xf>
    <xf numFmtId="0" fontId="29" fillId="3" borderId="0" xfId="0" applyFont="1" applyFill="1" applyAlignment="1">
      <alignment horizontal="center" vertical="center"/>
    </xf>
    <xf numFmtId="0" fontId="29" fillId="3" borderId="0" xfId="0" applyFont="1" applyFill="1" applyAlignment="1">
      <alignment horizontal="left" vertical="center"/>
    </xf>
    <xf numFmtId="165" fontId="26" fillId="3" borderId="0" xfId="1" applyNumberFormat="1" applyFont="1" applyFill="1" applyBorder="1" applyAlignment="1" applyProtection="1">
      <alignment horizontal="left"/>
    </xf>
    <xf numFmtId="0" fontId="0" fillId="3" borderId="0" xfId="0" applyFill="1" applyAlignment="1">
      <alignment horizontal="center" vertical="center"/>
    </xf>
    <xf numFmtId="164" fontId="28" fillId="3" borderId="0" xfId="78" applyNumberFormat="1" applyFont="1" applyFill="1" applyBorder="1" applyAlignment="1" applyProtection="1">
      <alignment horizontal="center" wrapText="1"/>
    </xf>
    <xf numFmtId="0" fontId="16" fillId="0" borderId="0" xfId="0" applyFont="1" applyAlignment="1">
      <alignment horizontal="center" vertical="center"/>
    </xf>
    <xf numFmtId="0" fontId="27" fillId="0" borderId="0" xfId="0" applyFont="1"/>
    <xf numFmtId="0" fontId="27" fillId="3" borderId="45" xfId="0" applyFont="1" applyFill="1" applyBorder="1"/>
    <xf numFmtId="49" fontId="26" fillId="3" borderId="40" xfId="0" applyNumberFormat="1" applyFont="1" applyFill="1" applyBorder="1"/>
    <xf numFmtId="0" fontId="26" fillId="3" borderId="40" xfId="0" applyFont="1" applyFill="1" applyBorder="1" applyAlignment="1">
      <alignment horizontal="center" vertical="center"/>
    </xf>
    <xf numFmtId="0" fontId="26" fillId="3" borderId="17" xfId="0" applyFont="1" applyFill="1" applyBorder="1"/>
    <xf numFmtId="0" fontId="27" fillId="3" borderId="18" xfId="0" applyFont="1" applyFill="1" applyBorder="1"/>
    <xf numFmtId="49" fontId="26" fillId="3" borderId="0" xfId="0" applyNumberFormat="1" applyFont="1" applyFill="1"/>
    <xf numFmtId="0" fontId="26" fillId="3" borderId="46" xfId="0" applyFont="1" applyFill="1" applyBorder="1"/>
    <xf numFmtId="0" fontId="27" fillId="3" borderId="47" xfId="0" applyFont="1" applyFill="1" applyBorder="1"/>
    <xf numFmtId="49" fontId="26" fillId="3" borderId="42" xfId="0" applyNumberFormat="1" applyFont="1" applyFill="1" applyBorder="1"/>
    <xf numFmtId="0" fontId="26" fillId="3" borderId="42" xfId="0" applyFont="1" applyFill="1" applyBorder="1" applyAlignment="1">
      <alignment horizontal="center" vertical="center"/>
    </xf>
    <xf numFmtId="0" fontId="26" fillId="3" borderId="42" xfId="0" applyFont="1" applyFill="1" applyBorder="1"/>
    <xf numFmtId="0" fontId="26" fillId="3" borderId="41" xfId="0" applyFont="1" applyFill="1" applyBorder="1"/>
    <xf numFmtId="0" fontId="26" fillId="0" borderId="0" xfId="0" applyFont="1" applyAlignment="1">
      <alignment wrapText="1"/>
    </xf>
    <xf numFmtId="0" fontId="28" fillId="0" borderId="0" xfId="0" applyFont="1"/>
    <xf numFmtId="0" fontId="27" fillId="0" borderId="0" xfId="0" applyFont="1" applyAlignment="1">
      <alignment horizontal="center" wrapText="1"/>
    </xf>
    <xf numFmtId="0" fontId="28" fillId="0" borderId="0" xfId="0" applyFont="1" applyAlignment="1">
      <alignment horizontal="center" wrapText="1"/>
    </xf>
    <xf numFmtId="0" fontId="42" fillId="0" borderId="0" xfId="0" applyFont="1"/>
    <xf numFmtId="0" fontId="28" fillId="0" borderId="0" xfId="0" applyFont="1" applyAlignment="1">
      <alignment horizontal="center"/>
    </xf>
    <xf numFmtId="0" fontId="28" fillId="0" borderId="0" xfId="0" applyFont="1" applyAlignment="1">
      <alignment wrapText="1"/>
    </xf>
    <xf numFmtId="0" fontId="25" fillId="0" borderId="0" xfId="0" applyFont="1"/>
    <xf numFmtId="0" fontId="28" fillId="0" borderId="0" xfId="0" applyFont="1" applyAlignment="1">
      <alignment horizontal="centerContinuous" wrapText="1"/>
    </xf>
    <xf numFmtId="0" fontId="44" fillId="0" borderId="0" xfId="0" applyFont="1" applyAlignment="1">
      <alignment horizontal="center"/>
    </xf>
    <xf numFmtId="0" fontId="28" fillId="0" borderId="0" xfId="0" applyFont="1" applyAlignment="1">
      <alignment horizontal="left"/>
    </xf>
    <xf numFmtId="0" fontId="28" fillId="0" borderId="18" xfId="0" applyFont="1" applyBorder="1" applyAlignment="1">
      <alignment horizontal="center" vertical="center"/>
    </xf>
    <xf numFmtId="0" fontId="42" fillId="0" borderId="0" xfId="0" applyFont="1" applyAlignment="1">
      <alignment horizontal="left" vertical="center" wrapText="1"/>
    </xf>
    <xf numFmtId="0" fontId="27" fillId="0" borderId="0" xfId="0" applyFont="1" applyAlignment="1">
      <alignment horizontal="center" vertical="center" wrapText="1"/>
    </xf>
    <xf numFmtId="0" fontId="33" fillId="0" borderId="0" xfId="0" applyFont="1"/>
    <xf numFmtId="0" fontId="56" fillId="0" borderId="0" xfId="0" applyFont="1"/>
    <xf numFmtId="167" fontId="26" fillId="2" borderId="113" xfId="1" applyNumberFormat="1" applyFont="1" applyFill="1" applyBorder="1" applyAlignment="1" applyProtection="1">
      <alignment horizontal="left"/>
      <protection locked="0"/>
    </xf>
    <xf numFmtId="167" fontId="26" fillId="2" borderId="114" xfId="1" applyNumberFormat="1" applyFont="1" applyFill="1" applyBorder="1" applyAlignment="1" applyProtection="1">
      <alignment horizontal="left"/>
      <protection locked="0"/>
    </xf>
    <xf numFmtId="165" fontId="26" fillId="2" borderId="114" xfId="1" applyNumberFormat="1" applyFont="1" applyFill="1" applyBorder="1" applyAlignment="1" applyProtection="1">
      <alignment horizontal="left"/>
      <protection locked="0"/>
    </xf>
    <xf numFmtId="165" fontId="26" fillId="2" borderId="115" xfId="1" applyNumberFormat="1" applyFont="1" applyFill="1" applyBorder="1" applyAlignment="1" applyProtection="1">
      <alignment horizontal="left"/>
      <protection locked="0"/>
    </xf>
    <xf numFmtId="164" fontId="28" fillId="2" borderId="116" xfId="78" applyNumberFormat="1" applyFont="1" applyFill="1" applyBorder="1" applyAlignment="1" applyProtection="1">
      <alignment horizontal="center" wrapText="1"/>
      <protection locked="0"/>
    </xf>
    <xf numFmtId="164" fontId="28" fillId="2" borderId="117" xfId="78" applyNumberFormat="1" applyFont="1" applyFill="1" applyBorder="1" applyAlignment="1" applyProtection="1">
      <alignment horizontal="center" wrapText="1"/>
      <protection locked="0"/>
    </xf>
    <xf numFmtId="164" fontId="28" fillId="2" borderId="118" xfId="78" applyNumberFormat="1" applyFont="1" applyFill="1" applyBorder="1" applyAlignment="1" applyProtection="1">
      <alignment horizontal="center" wrapText="1"/>
      <protection locked="0"/>
    </xf>
    <xf numFmtId="44" fontId="12" fillId="2" borderId="116" xfId="1" applyFont="1" applyFill="1" applyBorder="1" applyProtection="1">
      <protection locked="0"/>
    </xf>
    <xf numFmtId="44" fontId="12" fillId="2" borderId="117" xfId="1" applyFont="1" applyFill="1" applyBorder="1" applyProtection="1">
      <protection locked="0"/>
    </xf>
    <xf numFmtId="44" fontId="12" fillId="2" borderId="118" xfId="1" applyFont="1" applyFill="1" applyBorder="1" applyProtection="1">
      <protection locked="0"/>
    </xf>
    <xf numFmtId="0" fontId="9" fillId="3" borderId="8" xfId="0" applyFont="1" applyFill="1" applyBorder="1" applyAlignment="1">
      <alignment vertical="center"/>
    </xf>
    <xf numFmtId="0" fontId="0" fillId="3" borderId="2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0" borderId="0" xfId="0" applyAlignment="1">
      <alignment horizontal="left" vertical="top"/>
    </xf>
    <xf numFmtId="0" fontId="0" fillId="3" borderId="0" xfId="0" applyFill="1" applyAlignment="1">
      <alignment horizontal="left" vertical="top" wrapText="1"/>
    </xf>
    <xf numFmtId="0" fontId="0" fillId="3" borderId="2" xfId="0" applyFill="1" applyBorder="1" applyAlignment="1">
      <alignment horizontal="left" vertical="top" wrapText="1"/>
    </xf>
    <xf numFmtId="0" fontId="26" fillId="3" borderId="73" xfId="0" applyFont="1" applyFill="1" applyBorder="1" applyAlignment="1">
      <alignment horizontal="center" vertical="center"/>
    </xf>
    <xf numFmtId="0" fontId="26" fillId="3" borderId="73" xfId="0" applyFont="1" applyFill="1" applyBorder="1" applyAlignment="1">
      <alignment horizontal="center" vertical="top"/>
    </xf>
    <xf numFmtId="0" fontId="0" fillId="3" borderId="0" xfId="0" applyFill="1" applyAlignment="1">
      <alignment horizontal="left" vertical="top"/>
    </xf>
    <xf numFmtId="0" fontId="0" fillId="3" borderId="2" xfId="0" applyFill="1" applyBorder="1" applyAlignment="1">
      <alignment horizontal="left" vertical="top"/>
    </xf>
    <xf numFmtId="0" fontId="0" fillId="3" borderId="21" xfId="0" applyFill="1" applyBorder="1" applyAlignment="1">
      <alignment horizontal="left" vertical="top"/>
    </xf>
    <xf numFmtId="0" fontId="0" fillId="0" borderId="29" xfId="0" applyBorder="1" applyAlignment="1">
      <alignment horizontal="left" vertical="top" wrapText="1"/>
    </xf>
    <xf numFmtId="0" fontId="26" fillId="0" borderId="1" xfId="0" applyFont="1" applyBorder="1" applyAlignment="1">
      <alignment horizontal="center" vertical="center" wrapText="1"/>
    </xf>
    <xf numFmtId="0" fontId="10" fillId="3" borderId="21" xfId="0" applyFont="1" applyFill="1" applyBorder="1" applyAlignment="1">
      <alignment horizontal="left" vertical="top"/>
    </xf>
    <xf numFmtId="0" fontId="10" fillId="3" borderId="0" xfId="0" applyFont="1" applyFill="1" applyAlignment="1">
      <alignment horizontal="left" vertical="top"/>
    </xf>
    <xf numFmtId="0" fontId="10" fillId="3" borderId="2" xfId="0" applyFont="1" applyFill="1" applyBorder="1" applyAlignment="1">
      <alignment horizontal="left" vertical="top"/>
    </xf>
    <xf numFmtId="0" fontId="26" fillId="3" borderId="1" xfId="0" applyFont="1" applyFill="1" applyBorder="1" applyAlignment="1">
      <alignment horizontal="center" vertical="center"/>
    </xf>
    <xf numFmtId="0" fontId="29" fillId="3" borderId="0" xfId="0" applyFont="1" applyFill="1" applyAlignment="1">
      <alignment horizontal="center"/>
    </xf>
    <xf numFmtId="0" fontId="47" fillId="3" borderId="0" xfId="0" applyFont="1" applyFill="1" applyAlignment="1">
      <alignment horizontal="center" vertical="center"/>
    </xf>
    <xf numFmtId="0" fontId="12" fillId="3" borderId="0" xfId="0" applyFont="1" applyFill="1" applyAlignment="1">
      <alignment horizontal="right" vertical="center" indent="2"/>
    </xf>
    <xf numFmtId="0" fontId="12" fillId="3" borderId="0" xfId="0" applyFont="1" applyFill="1" applyAlignment="1">
      <alignment horizontal="left" vertical="center"/>
    </xf>
    <xf numFmtId="0" fontId="39" fillId="3" borderId="2" xfId="351" applyFont="1" applyFill="1" applyBorder="1" applyAlignment="1">
      <alignment horizontal="center" vertical="center"/>
    </xf>
    <xf numFmtId="0" fontId="0" fillId="3" borderId="2" xfId="0" applyFill="1" applyBorder="1" applyAlignment="1">
      <alignment horizontal="center" vertical="center"/>
    </xf>
    <xf numFmtId="49" fontId="20" fillId="3" borderId="8" xfId="0" applyNumberFormat="1" applyFont="1" applyFill="1" applyBorder="1" applyAlignment="1">
      <alignment horizontal="center" vertical="center"/>
    </xf>
    <xf numFmtId="0" fontId="39" fillId="3" borderId="0" xfId="351" applyFont="1" applyFill="1" applyAlignment="1">
      <alignment horizontal="center" vertical="center"/>
    </xf>
    <xf numFmtId="0" fontId="28" fillId="0" borderId="0" xfId="0" applyFont="1" applyAlignment="1" applyProtection="1">
      <alignment horizontal="center" vertical="center"/>
      <protection locked="0"/>
    </xf>
    <xf numFmtId="0" fontId="28" fillId="0" borderId="8" xfId="0" applyFont="1" applyBorder="1" applyProtection="1">
      <protection locked="0"/>
    </xf>
    <xf numFmtId="0" fontId="28" fillId="0" borderId="16" xfId="0" applyFont="1" applyBorder="1" applyProtection="1">
      <protection locked="0"/>
    </xf>
    <xf numFmtId="0" fontId="28" fillId="0" borderId="6" xfId="0" applyFont="1" applyBorder="1" applyAlignment="1" applyProtection="1">
      <alignment horizontal="center"/>
      <protection locked="0"/>
    </xf>
    <xf numFmtId="0" fontId="55" fillId="5" borderId="0" xfId="0" applyFont="1" applyFill="1" applyAlignment="1" applyProtection="1">
      <alignment vertical="top"/>
      <protection locked="0"/>
    </xf>
    <xf numFmtId="0" fontId="55" fillId="5" borderId="27" xfId="0" applyFont="1" applyFill="1" applyBorder="1" applyAlignment="1" applyProtection="1">
      <alignment horizontal="center" vertical="center" wrapText="1"/>
      <protection locked="0"/>
    </xf>
    <xf numFmtId="0" fontId="28" fillId="0" borderId="0" xfId="0" applyFont="1" applyProtection="1">
      <protection locked="0"/>
    </xf>
    <xf numFmtId="0" fontId="28" fillId="0" borderId="19" xfId="0" applyFont="1" applyBorder="1" applyProtection="1">
      <protection locked="0"/>
    </xf>
    <xf numFmtId="0" fontId="43" fillId="0" borderId="0" xfId="0" applyFont="1" applyAlignment="1" applyProtection="1">
      <alignment horizontal="center"/>
      <protection locked="0"/>
    </xf>
    <xf numFmtId="0" fontId="27" fillId="0" borderId="30" xfId="0" applyFont="1" applyBorder="1" applyAlignment="1" applyProtection="1">
      <alignment horizontal="center"/>
      <protection locked="0"/>
    </xf>
    <xf numFmtId="0" fontId="27" fillId="0" borderId="31" xfId="0" applyFont="1" applyBorder="1" applyAlignment="1" applyProtection="1">
      <alignment horizontal="center"/>
      <protection locked="0"/>
    </xf>
    <xf numFmtId="0" fontId="27" fillId="0" borderId="32" xfId="0" applyFont="1" applyBorder="1" applyAlignment="1" applyProtection="1">
      <alignment horizontal="center"/>
      <protection locked="0"/>
    </xf>
    <xf numFmtId="0" fontId="28" fillId="0" borderId="33" xfId="0" applyFont="1" applyBorder="1" applyAlignment="1" applyProtection="1">
      <alignment horizontal="center"/>
      <protection locked="0"/>
    </xf>
    <xf numFmtId="41" fontId="28" fillId="0" borderId="8" xfId="0" applyNumberFormat="1" applyFont="1" applyBorder="1" applyAlignment="1" applyProtection="1">
      <alignment horizontal="center"/>
      <protection locked="0"/>
    </xf>
    <xf numFmtId="0" fontId="26" fillId="0" borderId="34" xfId="0" applyFont="1" applyBorder="1" applyAlignment="1" applyProtection="1">
      <alignment horizontal="center"/>
      <protection locked="0"/>
    </xf>
    <xf numFmtId="0" fontId="28" fillId="0" borderId="35" xfId="0" applyFont="1" applyBorder="1" applyAlignment="1" applyProtection="1">
      <alignment horizontal="center"/>
      <protection locked="0"/>
    </xf>
    <xf numFmtId="41" fontId="28" fillId="0" borderId="5" xfId="0" applyNumberFormat="1" applyFont="1" applyBorder="1" applyAlignment="1" applyProtection="1">
      <alignment horizontal="center"/>
      <protection locked="0"/>
    </xf>
    <xf numFmtId="0" fontId="26" fillId="0" borderId="36" xfId="0" applyFont="1" applyBorder="1" applyAlignment="1" applyProtection="1">
      <alignment horizontal="center"/>
      <protection locked="0"/>
    </xf>
    <xf numFmtId="0" fontId="27" fillId="0" borderId="37" xfId="0" applyFont="1" applyBorder="1" applyAlignment="1" applyProtection="1">
      <alignment horizontal="left"/>
      <protection locked="0"/>
    </xf>
    <xf numFmtId="0" fontId="26" fillId="0" borderId="38" xfId="0" applyFont="1" applyBorder="1" applyAlignment="1" applyProtection="1">
      <alignment horizontal="center"/>
      <protection locked="0"/>
    </xf>
    <xf numFmtId="0" fontId="27" fillId="0" borderId="39" xfId="0" applyFont="1" applyBorder="1" applyAlignment="1" applyProtection="1">
      <alignment horizontal="center"/>
      <protection locked="0"/>
    </xf>
    <xf numFmtId="0" fontId="25" fillId="0" borderId="0" xfId="0" applyFont="1" applyProtection="1">
      <protection locked="0"/>
    </xf>
    <xf numFmtId="0" fontId="26" fillId="0" borderId="0" xfId="0" applyFont="1" applyAlignment="1" applyProtection="1">
      <alignment horizontal="center" vertical="center"/>
      <protection locked="0"/>
    </xf>
    <xf numFmtId="0" fontId="27" fillId="0" borderId="0" xfId="0" applyFont="1" applyProtection="1">
      <protection locked="0"/>
    </xf>
    <xf numFmtId="0" fontId="27" fillId="4" borderId="19" xfId="0" applyFont="1" applyFill="1" applyBorder="1" applyProtection="1">
      <protection locked="0"/>
    </xf>
    <xf numFmtId="0" fontId="27" fillId="4" borderId="16" xfId="0" applyFont="1" applyFill="1" applyBorder="1" applyProtection="1">
      <protection locked="0"/>
    </xf>
    <xf numFmtId="0" fontId="27" fillId="4" borderId="6" xfId="0" applyFont="1" applyFill="1" applyBorder="1" applyAlignment="1" applyProtection="1">
      <alignment horizontal="right"/>
      <protection locked="0"/>
    </xf>
    <xf numFmtId="0" fontId="28" fillId="0" borderId="0" xfId="0" applyFont="1" applyAlignment="1" applyProtection="1">
      <alignment horizontal="center" wrapText="1"/>
      <protection locked="0"/>
    </xf>
    <xf numFmtId="0" fontId="28" fillId="0" borderId="0" xfId="0" applyFont="1" applyAlignment="1" applyProtection="1">
      <alignment horizontal="center"/>
      <protection locked="0"/>
    </xf>
    <xf numFmtId="0" fontId="43" fillId="0" borderId="0" xfId="0" applyFont="1" applyAlignment="1" applyProtection="1">
      <alignment horizontal="center" vertical="center"/>
      <protection locked="0"/>
    </xf>
    <xf numFmtId="0" fontId="43" fillId="0" borderId="0" xfId="0" applyFont="1" applyAlignment="1" applyProtection="1">
      <alignment horizontal="center" wrapText="1"/>
      <protection locked="0"/>
    </xf>
    <xf numFmtId="0" fontId="58" fillId="3" borderId="0" xfId="0" applyFont="1" applyFill="1" applyAlignment="1">
      <alignment horizontal="center" vertical="center"/>
    </xf>
    <xf numFmtId="0" fontId="0" fillId="0" borderId="0" xfId="0" applyAlignment="1">
      <alignment horizontal="left" vertical="top" wrapText="1"/>
    </xf>
    <xf numFmtId="44" fontId="26" fillId="8" borderId="124" xfId="1" applyFont="1" applyFill="1" applyBorder="1" applyProtection="1">
      <protection locked="0"/>
    </xf>
    <xf numFmtId="44" fontId="26" fillId="7" borderId="125" xfId="1" applyFont="1" applyFill="1" applyBorder="1" applyProtection="1">
      <protection locked="0"/>
    </xf>
    <xf numFmtId="44" fontId="26" fillId="2" borderId="108" xfId="1" applyFont="1" applyFill="1" applyBorder="1" applyProtection="1">
      <protection locked="0"/>
    </xf>
    <xf numFmtId="44" fontId="26" fillId="3" borderId="126" xfId="1" applyFont="1" applyFill="1" applyBorder="1" applyProtection="1"/>
    <xf numFmtId="44" fontId="26" fillId="7" borderId="127" xfId="1" applyFont="1" applyFill="1" applyBorder="1" applyProtection="1">
      <protection locked="0"/>
    </xf>
    <xf numFmtId="44" fontId="26" fillId="8" borderId="128" xfId="1" applyFont="1" applyFill="1" applyBorder="1" applyProtection="1">
      <protection locked="0"/>
    </xf>
    <xf numFmtId="44" fontId="26" fillId="7" borderId="129" xfId="1" applyFont="1" applyFill="1" applyBorder="1" applyProtection="1">
      <protection locked="0"/>
    </xf>
    <xf numFmtId="44" fontId="26" fillId="2" borderId="130" xfId="1" applyFont="1" applyFill="1" applyBorder="1" applyProtection="1">
      <protection locked="0"/>
    </xf>
    <xf numFmtId="44" fontId="26" fillId="3" borderId="131" xfId="1" applyFont="1" applyFill="1" applyBorder="1" applyProtection="1"/>
    <xf numFmtId="44" fontId="26" fillId="7" borderId="132" xfId="1" applyFont="1" applyFill="1" applyBorder="1" applyProtection="1">
      <protection locked="0"/>
    </xf>
    <xf numFmtId="44" fontId="26" fillId="3" borderId="16" xfId="1" applyFont="1" applyFill="1" applyBorder="1" applyProtection="1">
      <protection locked="0"/>
    </xf>
    <xf numFmtId="44" fontId="26" fillId="3" borderId="16" xfId="1" applyFont="1" applyFill="1" applyBorder="1" applyProtection="1"/>
    <xf numFmtId="44" fontId="26" fillId="2" borderId="70" xfId="1" applyFont="1" applyFill="1" applyBorder="1" applyProtection="1">
      <protection locked="0"/>
    </xf>
    <xf numFmtId="44" fontId="26" fillId="2" borderId="129" xfId="1" applyFont="1" applyFill="1" applyBorder="1" applyProtection="1">
      <protection locked="0"/>
    </xf>
    <xf numFmtId="44" fontId="26" fillId="2" borderId="132" xfId="1" applyFont="1" applyFill="1" applyBorder="1" applyProtection="1">
      <protection locked="0"/>
    </xf>
    <xf numFmtId="44" fontId="26" fillId="2" borderId="136" xfId="1" applyFont="1" applyFill="1" applyBorder="1" applyProtection="1">
      <protection locked="0"/>
    </xf>
    <xf numFmtId="44" fontId="26" fillId="2" borderId="125" xfId="1" applyFont="1" applyFill="1" applyBorder="1" applyProtection="1">
      <protection locked="0"/>
    </xf>
    <xf numFmtId="44" fontId="26" fillId="2" borderId="127" xfId="1" applyFont="1" applyFill="1" applyBorder="1" applyProtection="1">
      <protection locked="0"/>
    </xf>
    <xf numFmtId="44" fontId="26" fillId="3" borderId="81" xfId="1" applyFont="1" applyFill="1" applyBorder="1" applyProtection="1"/>
    <xf numFmtId="44" fontId="26" fillId="0" borderId="0" xfId="1" applyFont="1"/>
    <xf numFmtId="44" fontId="26" fillId="3" borderId="21" xfId="1" applyFont="1" applyFill="1" applyBorder="1"/>
    <xf numFmtId="44" fontId="26" fillId="3" borderId="0" xfId="1" applyFont="1" applyFill="1"/>
    <xf numFmtId="44" fontId="31" fillId="3" borderId="1" xfId="1" applyFont="1" applyFill="1" applyBorder="1" applyAlignment="1">
      <alignment horizontal="center" vertical="center"/>
    </xf>
    <xf numFmtId="44" fontId="27" fillId="3" borderId="0" xfId="1" applyFont="1" applyFill="1" applyAlignment="1">
      <alignment horizontal="center" vertical="center"/>
    </xf>
    <xf numFmtId="44" fontId="0" fillId="3" borderId="81" xfId="1" applyFont="1" applyFill="1" applyBorder="1"/>
    <xf numFmtId="44" fontId="26" fillId="3" borderId="61" xfId="1" applyFont="1" applyFill="1" applyBorder="1"/>
    <xf numFmtId="44" fontId="0" fillId="3" borderId="82" xfId="1" applyFont="1" applyFill="1" applyBorder="1"/>
    <xf numFmtId="44" fontId="0" fillId="3" borderId="72" xfId="1" applyFont="1" applyFill="1" applyBorder="1"/>
    <xf numFmtId="44" fontId="26" fillId="0" borderId="61" xfId="1" applyFont="1" applyBorder="1"/>
    <xf numFmtId="44" fontId="0" fillId="3" borderId="0" xfId="1" applyFont="1" applyFill="1"/>
    <xf numFmtId="44" fontId="26" fillId="3" borderId="77" xfId="1" applyFont="1" applyFill="1" applyBorder="1"/>
    <xf numFmtId="44" fontId="26" fillId="3" borderId="40" xfId="1" applyFont="1" applyFill="1" applyBorder="1"/>
    <xf numFmtId="44" fontId="26" fillId="3" borderId="2" xfId="1" applyFont="1" applyFill="1" applyBorder="1"/>
    <xf numFmtId="44" fontId="31" fillId="3" borderId="0" xfId="1" applyFont="1" applyFill="1" applyAlignment="1">
      <alignment horizontal="left" vertical="center" wrapText="1" indent="1"/>
    </xf>
    <xf numFmtId="44" fontId="31" fillId="3" borderId="37" xfId="1" applyFont="1" applyFill="1" applyBorder="1" applyAlignment="1">
      <alignment horizontal="center" vertical="center"/>
    </xf>
    <xf numFmtId="44" fontId="20" fillId="3" borderId="0" xfId="1" applyFont="1" applyFill="1" applyAlignment="1">
      <alignment horizontal="center" vertical="center"/>
    </xf>
    <xf numFmtId="44" fontId="26" fillId="0" borderId="52" xfId="1" applyFont="1" applyBorder="1"/>
    <xf numFmtId="44" fontId="26" fillId="3" borderId="52" xfId="1" applyFont="1" applyFill="1" applyBorder="1"/>
    <xf numFmtId="44" fontId="26" fillId="3" borderId="78" xfId="1" applyFont="1" applyFill="1" applyBorder="1"/>
    <xf numFmtId="44" fontId="14" fillId="3" borderId="0" xfId="1" applyFont="1" applyFill="1" applyAlignment="1">
      <alignment horizontal="left" wrapText="1" indent="1"/>
    </xf>
    <xf numFmtId="44" fontId="31" fillId="3" borderId="38" xfId="1" applyFont="1" applyFill="1" applyBorder="1" applyAlignment="1">
      <alignment horizontal="center" vertical="center"/>
    </xf>
    <xf numFmtId="44" fontId="26" fillId="0" borderId="53" xfId="1" applyFont="1" applyBorder="1"/>
    <xf numFmtId="44" fontId="26" fillId="3" borderId="53" xfId="1" applyFont="1" applyFill="1" applyBorder="1"/>
    <xf numFmtId="44" fontId="26" fillId="3" borderId="79" xfId="1" applyFont="1" applyFill="1" applyBorder="1"/>
    <xf numFmtId="44" fontId="31" fillId="3" borderId="7" xfId="1" applyFont="1" applyFill="1" applyBorder="1" applyAlignment="1">
      <alignment horizontal="center" vertical="center"/>
    </xf>
    <xf numFmtId="44" fontId="26" fillId="0" borderId="54" xfId="1" applyFont="1" applyBorder="1"/>
    <xf numFmtId="44" fontId="26" fillId="3" borderId="54" xfId="1" applyFont="1" applyFill="1" applyBorder="1"/>
    <xf numFmtId="44" fontId="26" fillId="3" borderId="80" xfId="1" applyFont="1" applyFill="1" applyBorder="1"/>
    <xf numFmtId="44" fontId="31" fillId="3" borderId="15" xfId="1" applyFont="1" applyFill="1" applyBorder="1" applyAlignment="1">
      <alignment horizontal="center" vertical="center"/>
    </xf>
    <xf numFmtId="44" fontId="26" fillId="3" borderId="84" xfId="1" applyFont="1" applyFill="1" applyBorder="1"/>
    <xf numFmtId="44" fontId="26" fillId="3" borderId="85" xfId="1" applyFont="1" applyFill="1" applyBorder="1"/>
    <xf numFmtId="44" fontId="0" fillId="3" borderId="0" xfId="1" applyFont="1" applyFill="1" applyAlignment="1">
      <alignment vertical="center"/>
    </xf>
    <xf numFmtId="44" fontId="0" fillId="3" borderId="0" xfId="1" applyFont="1" applyFill="1" applyAlignment="1">
      <alignment vertical="center" wrapText="1"/>
    </xf>
    <xf numFmtId="44" fontId="31" fillId="3" borderId="15" xfId="1" applyFont="1" applyFill="1" applyBorder="1" applyAlignment="1">
      <alignment horizontal="center" vertical="center" wrapText="1"/>
    </xf>
    <xf numFmtId="44" fontId="27" fillId="3" borderId="0" xfId="1" applyFont="1" applyFill="1" applyAlignment="1">
      <alignment horizontal="center" vertical="center" wrapText="1"/>
    </xf>
    <xf numFmtId="44" fontId="26" fillId="0" borderId="84" xfId="1" applyFont="1" applyBorder="1"/>
    <xf numFmtId="44" fontId="31" fillId="3" borderId="38" xfId="1" applyFont="1" applyFill="1" applyBorder="1" applyAlignment="1">
      <alignment horizontal="center" vertical="center" wrapText="1"/>
    </xf>
    <xf numFmtId="44" fontId="31" fillId="3" borderId="7" xfId="1" applyFont="1" applyFill="1" applyBorder="1" applyAlignment="1">
      <alignment horizontal="center" vertical="center" wrapText="1"/>
    </xf>
    <xf numFmtId="44" fontId="26" fillId="3" borderId="55" xfId="1" applyFont="1" applyFill="1" applyBorder="1"/>
    <xf numFmtId="44" fontId="26" fillId="3" borderId="57" xfId="1" applyFont="1" applyFill="1" applyBorder="1"/>
    <xf numFmtId="44" fontId="0" fillId="3" borderId="59" xfId="1" applyFont="1" applyFill="1" applyBorder="1"/>
    <xf numFmtId="44" fontId="0" fillId="3" borderId="69" xfId="1" applyFont="1" applyFill="1" applyBorder="1"/>
    <xf numFmtId="44" fontId="0" fillId="3" borderId="60" xfId="1" applyFont="1" applyFill="1" applyBorder="1"/>
    <xf numFmtId="44" fontId="26" fillId="0" borderId="57" xfId="1" applyFont="1" applyBorder="1"/>
    <xf numFmtId="44" fontId="26" fillId="3" borderId="60" xfId="1" applyFont="1" applyFill="1" applyBorder="1"/>
    <xf numFmtId="44" fontId="26" fillId="3" borderId="70" xfId="1" applyFont="1" applyFill="1" applyBorder="1"/>
    <xf numFmtId="44" fontId="26" fillId="3" borderId="16" xfId="1" applyFont="1" applyFill="1" applyBorder="1"/>
    <xf numFmtId="44" fontId="26" fillId="3" borderId="136" xfId="1" applyFont="1" applyFill="1" applyBorder="1"/>
    <xf numFmtId="44" fontId="26" fillId="3" borderId="65" xfId="1" applyFont="1" applyFill="1" applyBorder="1"/>
    <xf numFmtId="44" fontId="26" fillId="3" borderId="0" xfId="1" applyFont="1" applyFill="1" applyAlignment="1">
      <alignment vertical="center"/>
    </xf>
    <xf numFmtId="44" fontId="0" fillId="3" borderId="0" xfId="1" applyFont="1" applyFill="1" applyAlignment="1">
      <alignment horizontal="center" vertical="center"/>
    </xf>
    <xf numFmtId="44" fontId="26" fillId="3" borderId="68" xfId="1" applyFont="1" applyFill="1" applyBorder="1"/>
    <xf numFmtId="44" fontId="26" fillId="3" borderId="64" xfId="1" applyFont="1" applyFill="1" applyBorder="1"/>
    <xf numFmtId="44" fontId="26" fillId="3" borderId="71" xfId="1" applyFont="1" applyFill="1" applyBorder="1"/>
    <xf numFmtId="44" fontId="26" fillId="3" borderId="137" xfId="1" applyFont="1" applyFill="1" applyBorder="1"/>
    <xf numFmtId="44" fontId="26" fillId="3" borderId="66" xfId="1" applyFont="1" applyFill="1" applyBorder="1"/>
    <xf numFmtId="44" fontId="26" fillId="3" borderId="120" xfId="1" applyFont="1" applyFill="1" applyBorder="1"/>
    <xf numFmtId="44" fontId="26" fillId="3" borderId="119" xfId="1" applyFont="1" applyFill="1" applyBorder="1"/>
    <xf numFmtId="44" fontId="26" fillId="3" borderId="133" xfId="1" applyFont="1" applyFill="1" applyBorder="1"/>
    <xf numFmtId="44" fontId="26" fillId="3" borderId="138" xfId="1" applyFont="1" applyFill="1" applyBorder="1"/>
    <xf numFmtId="44" fontId="26" fillId="3" borderId="121" xfId="1" applyFont="1" applyFill="1" applyBorder="1"/>
    <xf numFmtId="44" fontId="26" fillId="3" borderId="62" xfId="1" applyFont="1" applyFill="1" applyBorder="1"/>
    <xf numFmtId="44" fontId="26" fillId="3" borderId="63" xfId="1" applyFont="1" applyFill="1" applyBorder="1"/>
    <xf numFmtId="44" fontId="26" fillId="3" borderId="134" xfId="1" applyFont="1" applyFill="1" applyBorder="1"/>
    <xf numFmtId="44" fontId="26" fillId="3" borderId="139" xfId="1" applyFont="1" applyFill="1" applyBorder="1"/>
    <xf numFmtId="44" fontId="26" fillId="3" borderId="56" xfId="1" applyFont="1" applyFill="1" applyBorder="1"/>
    <xf numFmtId="44" fontId="26" fillId="3" borderId="58" xfId="1" applyFont="1" applyFill="1" applyBorder="1"/>
    <xf numFmtId="44" fontId="26" fillId="3" borderId="135" xfId="1" applyFont="1" applyFill="1" applyBorder="1"/>
    <xf numFmtId="44" fontId="26" fillId="3" borderId="140" xfId="1" applyFont="1" applyFill="1" applyBorder="1"/>
    <xf numFmtId="44" fontId="26" fillId="3" borderId="67" xfId="1" applyFont="1" applyFill="1" applyBorder="1"/>
    <xf numFmtId="44" fontId="0" fillId="0" borderId="0" xfId="1" applyFont="1"/>
    <xf numFmtId="44" fontId="0" fillId="3" borderId="21" xfId="1" applyFont="1" applyFill="1" applyBorder="1"/>
    <xf numFmtId="44" fontId="25" fillId="3" borderId="0" xfId="1" applyFont="1" applyFill="1" applyAlignment="1">
      <alignment horizontal="center" vertical="center"/>
    </xf>
    <xf numFmtId="44" fontId="31" fillId="3" borderId="13" xfId="1" applyFont="1" applyFill="1" applyBorder="1" applyAlignment="1">
      <alignment horizontal="center" vertical="center" wrapText="1"/>
    </xf>
    <xf numFmtId="44" fontId="31" fillId="3" borderId="110" xfId="1" applyFont="1" applyFill="1" applyBorder="1" applyAlignment="1">
      <alignment horizontal="center" vertical="center" wrapText="1"/>
    </xf>
    <xf numFmtId="44" fontId="31" fillId="3" borderId="14" xfId="1" applyFont="1" applyFill="1" applyBorder="1" applyAlignment="1">
      <alignment horizontal="center" vertical="center" wrapText="1"/>
    </xf>
    <xf numFmtId="44" fontId="27" fillId="3" borderId="69" xfId="1" applyFont="1" applyFill="1" applyBorder="1" applyAlignment="1">
      <alignment horizontal="center" vertical="center" wrapText="1"/>
    </xf>
    <xf numFmtId="44" fontId="27" fillId="3" borderId="82" xfId="1" applyFont="1" applyFill="1" applyBorder="1" applyAlignment="1">
      <alignment horizontal="center" vertical="center" wrapText="1"/>
    </xf>
    <xf numFmtId="44" fontId="26" fillId="3" borderId="72" xfId="1" applyFont="1" applyFill="1" applyBorder="1"/>
    <xf numFmtId="44" fontId="26" fillId="0" borderId="64" xfId="1" applyFont="1" applyBorder="1"/>
    <xf numFmtId="44" fontId="26" fillId="0" borderId="58" xfId="1" applyFont="1" applyBorder="1"/>
    <xf numFmtId="44" fontId="0" fillId="3" borderId="84" xfId="1" applyFont="1" applyFill="1" applyBorder="1"/>
    <xf numFmtId="44" fontId="0" fillId="3" borderId="53" xfId="1" applyFont="1" applyFill="1" applyBorder="1"/>
    <xf numFmtId="44" fontId="0" fillId="3" borderId="83" xfId="1" applyFont="1" applyFill="1" applyBorder="1"/>
    <xf numFmtId="44" fontId="28" fillId="3" borderId="59" xfId="1" applyFont="1" applyFill="1" applyBorder="1" applyAlignment="1">
      <alignment wrapText="1"/>
    </xf>
    <xf numFmtId="44" fontId="28" fillId="3" borderId="81" xfId="1" applyFont="1" applyFill="1" applyBorder="1" applyAlignment="1">
      <alignment wrapText="1"/>
    </xf>
    <xf numFmtId="44" fontId="26" fillId="3" borderId="0" xfId="1" applyFont="1" applyFill="1" applyAlignment="1">
      <alignment horizontal="center" vertical="center"/>
    </xf>
    <xf numFmtId="44" fontId="31" fillId="3" borderId="2" xfId="1" applyFont="1" applyFill="1" applyBorder="1" applyAlignment="1">
      <alignment horizontal="center" vertical="center" wrapText="1"/>
    </xf>
    <xf numFmtId="44" fontId="0" fillId="4" borderId="60" xfId="1" applyFont="1" applyFill="1" applyBorder="1"/>
    <xf numFmtId="0" fontId="26" fillId="0" borderId="28" xfId="0" applyFont="1" applyBorder="1" applyProtection="1">
      <protection locked="0"/>
    </xf>
    <xf numFmtId="0" fontId="26" fillId="0" borderId="28" xfId="0" applyFont="1" applyBorder="1" applyAlignment="1" applyProtection="1">
      <alignment horizontal="center" vertical="center"/>
      <protection locked="0"/>
    </xf>
    <xf numFmtId="0" fontId="39" fillId="3" borderId="0" xfId="351" applyFont="1" applyFill="1" applyAlignment="1">
      <alignment horizontal="center" vertical="center"/>
    </xf>
    <xf numFmtId="0" fontId="0" fillId="3" borderId="0" xfId="0" applyFill="1" applyAlignment="1">
      <alignment horizontal="center" vertical="center"/>
    </xf>
    <xf numFmtId="0" fontId="54" fillId="3" borderId="43" xfId="351" applyFont="1" applyFill="1" applyBorder="1" applyAlignment="1">
      <alignment horizontal="center"/>
    </xf>
    <xf numFmtId="0" fontId="20" fillId="0" borderId="21" xfId="0" applyFont="1" applyBorder="1"/>
    <xf numFmtId="0" fontId="20" fillId="0" borderId="44" xfId="0" applyFont="1" applyBorder="1"/>
    <xf numFmtId="0" fontId="53" fillId="3" borderId="25" xfId="353" applyFont="1" applyFill="1" applyBorder="1" applyAlignment="1" applyProtection="1">
      <alignment horizontal="left" vertical="center"/>
      <protection locked="0"/>
    </xf>
    <xf numFmtId="0" fontId="0" fillId="0" borderId="26" xfId="0" applyBorder="1" applyProtection="1">
      <protection locked="0"/>
    </xf>
    <xf numFmtId="41" fontId="31" fillId="3" borderId="13" xfId="352" applyNumberFormat="1" applyFont="1" applyFill="1" applyBorder="1" applyAlignment="1">
      <alignment horizontal="center" vertical="center"/>
    </xf>
    <xf numFmtId="0" fontId="30" fillId="0" borderId="2" xfId="0" applyFont="1" applyBorder="1" applyAlignment="1">
      <alignment horizontal="center" vertical="center"/>
    </xf>
    <xf numFmtId="0" fontId="30" fillId="0" borderId="14" xfId="0" applyFont="1" applyBorder="1" applyAlignment="1">
      <alignment horizontal="center" vertical="center"/>
    </xf>
    <xf numFmtId="0" fontId="0" fillId="0" borderId="0" xfId="0" applyAlignment="1">
      <alignment horizontal="center" vertical="center"/>
    </xf>
    <xf numFmtId="0" fontId="39" fillId="3" borderId="0" xfId="351" applyFont="1" applyFill="1" applyAlignment="1">
      <alignment horizontal="center" wrapText="1"/>
    </xf>
    <xf numFmtId="0" fontId="40" fillId="3" borderId="0" xfId="354" applyFont="1" applyFill="1" applyAlignment="1">
      <alignment horizontal="center" vertical="center" wrapText="1"/>
    </xf>
    <xf numFmtId="0" fontId="32" fillId="3" borderId="19" xfId="351" applyFont="1" applyFill="1" applyBorder="1" applyAlignment="1" applyProtection="1">
      <alignment horizontal="left" indent="1"/>
      <protection locked="0"/>
    </xf>
    <xf numFmtId="0" fontId="32" fillId="3" borderId="6" xfId="351" applyFont="1" applyFill="1" applyBorder="1" applyAlignment="1" applyProtection="1">
      <alignment horizontal="left" indent="1"/>
      <protection locked="0"/>
    </xf>
    <xf numFmtId="0" fontId="31" fillId="3" borderId="0" xfId="351" applyFont="1" applyFill="1" applyAlignment="1">
      <alignment horizontal="left" vertical="top" wrapText="1"/>
    </xf>
    <xf numFmtId="0" fontId="31" fillId="3" borderId="2" xfId="351" applyFont="1" applyFill="1" applyBorder="1" applyAlignment="1">
      <alignment horizontal="left" vertical="top" wrapText="1"/>
    </xf>
    <xf numFmtId="0" fontId="31" fillId="3" borderId="0" xfId="351" applyFont="1" applyFill="1" applyAlignment="1">
      <alignment horizontal="left" vertical="center" wrapText="1"/>
    </xf>
    <xf numFmtId="0" fontId="32" fillId="3" borderId="8" xfId="354" applyFont="1" applyFill="1" applyBorder="1" applyAlignment="1" applyProtection="1">
      <alignment horizontal="left" vertical="center" indent="1"/>
      <protection locked="0"/>
    </xf>
    <xf numFmtId="0" fontId="32" fillId="0" borderId="8" xfId="354" applyFont="1" applyBorder="1" applyAlignment="1" applyProtection="1">
      <alignment horizontal="left" vertical="center" indent="1"/>
      <protection locked="0"/>
    </xf>
    <xf numFmtId="166" fontId="32" fillId="0" borderId="8" xfId="354" applyNumberFormat="1" applyFont="1" applyBorder="1" applyAlignment="1" applyProtection="1">
      <alignment horizontal="left" vertical="center" indent="1"/>
      <protection locked="0"/>
    </xf>
    <xf numFmtId="0" fontId="12" fillId="3" borderId="0" xfId="0" applyFont="1" applyFill="1" applyAlignment="1">
      <alignment vertical="center"/>
    </xf>
    <xf numFmtId="0" fontId="12" fillId="0" borderId="0" xfId="0" applyFont="1" applyAlignment="1">
      <alignment vertical="center"/>
    </xf>
    <xf numFmtId="0" fontId="29" fillId="3" borderId="0" xfId="0" applyFont="1" applyFill="1" applyAlignment="1">
      <alignment horizontal="right" vertical="center" indent="2"/>
    </xf>
    <xf numFmtId="0" fontId="12" fillId="0" borderId="0" xfId="0" applyFont="1" applyAlignment="1">
      <alignment horizontal="right" vertical="center" indent="2"/>
    </xf>
    <xf numFmtId="0" fontId="0" fillId="2" borderId="73" xfId="0" applyFill="1" applyBorder="1" applyAlignment="1" applyProtection="1">
      <alignment horizontal="left" vertical="top" wrapText="1"/>
      <protection locked="0"/>
    </xf>
    <xf numFmtId="0" fontId="0" fillId="0" borderId="75" xfId="0" applyBorder="1" applyAlignment="1" applyProtection="1">
      <alignment horizontal="left" vertical="top" wrapText="1"/>
      <protection locked="0"/>
    </xf>
    <xf numFmtId="0" fontId="26" fillId="3" borderId="0" xfId="0" applyFont="1" applyFill="1" applyAlignment="1">
      <alignment horizontal="left" indent="3"/>
    </xf>
    <xf numFmtId="0" fontId="0" fillId="0" borderId="0" xfId="0" applyAlignment="1">
      <alignment horizontal="left" indent="3"/>
    </xf>
    <xf numFmtId="0" fontId="10" fillId="2" borderId="73" xfId="0" applyFont="1" applyFill="1" applyBorder="1" applyAlignment="1" applyProtection="1">
      <alignment horizontal="left" vertical="top" wrapText="1"/>
      <protection locked="0"/>
    </xf>
    <xf numFmtId="0" fontId="0" fillId="0" borderId="74" xfId="0" applyBorder="1" applyAlignment="1" applyProtection="1">
      <alignment horizontal="left" vertical="top" wrapText="1"/>
      <protection locked="0"/>
    </xf>
    <xf numFmtId="0" fontId="0" fillId="2" borderId="75" xfId="0" applyFill="1" applyBorder="1" applyAlignment="1" applyProtection="1">
      <alignment horizontal="left" vertical="top"/>
      <protection locked="0"/>
    </xf>
    <xf numFmtId="0" fontId="0" fillId="2" borderId="74" xfId="0" applyFill="1" applyBorder="1" applyAlignment="1" applyProtection="1">
      <alignment horizontal="left" vertical="top"/>
      <protection locked="0"/>
    </xf>
    <xf numFmtId="0" fontId="29" fillId="3" borderId="0" xfId="0" applyFont="1" applyFill="1" applyAlignment="1">
      <alignment vertical="center"/>
    </xf>
    <xf numFmtId="0" fontId="29" fillId="3" borderId="0" xfId="0" applyFont="1" applyFill="1" applyAlignment="1">
      <alignment horizontal="left" vertical="center"/>
    </xf>
    <xf numFmtId="0" fontId="12" fillId="0" borderId="0" xfId="0" applyFont="1" applyAlignment="1">
      <alignment horizontal="left" vertical="center"/>
    </xf>
    <xf numFmtId="0" fontId="48" fillId="3" borderId="0" xfId="0" applyFont="1" applyFill="1" applyAlignment="1">
      <alignment horizontal="center" vertical="center"/>
    </xf>
    <xf numFmtId="0" fontId="47" fillId="0" borderId="0" xfId="0" applyFont="1" applyAlignment="1">
      <alignment horizontal="center" vertical="center"/>
    </xf>
    <xf numFmtId="0" fontId="25" fillId="3" borderId="40" xfId="0" applyFont="1" applyFill="1" applyBorder="1"/>
    <xf numFmtId="0" fontId="0" fillId="0" borderId="40" xfId="0" applyBorder="1"/>
    <xf numFmtId="0" fontId="29" fillId="3" borderId="73" xfId="0" applyFont="1" applyFill="1" applyBorder="1" applyAlignment="1">
      <alignment horizontal="center" vertical="center"/>
    </xf>
    <xf numFmtId="0" fontId="0" fillId="0" borderId="74" xfId="0" applyBorder="1" applyAlignment="1">
      <alignment horizontal="center" vertical="center"/>
    </xf>
    <xf numFmtId="0" fontId="29" fillId="3" borderId="86" xfId="0" applyFont="1" applyFill="1" applyBorder="1" applyAlignment="1">
      <alignment horizontal="center" vertical="center"/>
    </xf>
    <xf numFmtId="0" fontId="0" fillId="0" borderId="100" xfId="0" applyBorder="1" applyAlignment="1">
      <alignment horizontal="center"/>
    </xf>
    <xf numFmtId="0" fontId="0" fillId="0" borderId="87" xfId="0" applyBorder="1" applyAlignment="1">
      <alignment horizontal="center"/>
    </xf>
    <xf numFmtId="0" fontId="8" fillId="3" borderId="122" xfId="0" applyFont="1" applyFill="1" applyBorder="1" applyAlignment="1">
      <alignment horizontal="left" vertical="center" wrapText="1" indent="2"/>
    </xf>
    <xf numFmtId="0" fontId="0" fillId="0" borderId="40" xfId="0" applyBorder="1" applyAlignment="1">
      <alignment horizontal="left" vertical="center" wrapText="1" indent="2"/>
    </xf>
    <xf numFmtId="0" fontId="0" fillId="0" borderId="123" xfId="0" applyBorder="1" applyAlignment="1">
      <alignment horizontal="left" vertical="center" wrapText="1" indent="2"/>
    </xf>
    <xf numFmtId="0" fontId="0" fillId="0" borderId="48" xfId="0" applyBorder="1" applyAlignment="1">
      <alignment horizontal="left" vertical="center" wrapText="1" indent="2"/>
    </xf>
    <xf numFmtId="0" fontId="0" fillId="0" borderId="0" xfId="0" applyAlignment="1">
      <alignment horizontal="left" vertical="center" wrapText="1" indent="2"/>
    </xf>
    <xf numFmtId="0" fontId="0" fillId="0" borderId="12" xfId="0" applyBorder="1" applyAlignment="1">
      <alignment horizontal="left" vertical="center" wrapText="1" indent="2"/>
    </xf>
    <xf numFmtId="0" fontId="0" fillId="0" borderId="13" xfId="0" applyBorder="1" applyAlignment="1">
      <alignment horizontal="left" vertical="center" wrapText="1" indent="2"/>
    </xf>
    <xf numFmtId="0" fontId="0" fillId="0" borderId="2" xfId="0" applyBorder="1" applyAlignment="1">
      <alignment horizontal="left" vertical="center" wrapText="1" indent="2"/>
    </xf>
    <xf numFmtId="0" fontId="0" fillId="0" borderId="14" xfId="0" applyBorder="1" applyAlignment="1">
      <alignment horizontal="left" vertical="center" wrapText="1" indent="2"/>
    </xf>
    <xf numFmtId="0" fontId="7" fillId="0" borderId="0" xfId="0" applyFont="1" applyAlignment="1">
      <alignment vertical="center"/>
    </xf>
    <xf numFmtId="0" fontId="32" fillId="0" borderId="48" xfId="0" applyFont="1" applyBorder="1" applyAlignment="1">
      <alignment horizontal="left" vertical="center"/>
    </xf>
    <xf numFmtId="0" fontId="32" fillId="0" borderId="12" xfId="0" applyFont="1" applyBorder="1" applyAlignment="1">
      <alignment horizontal="left" vertical="center"/>
    </xf>
    <xf numFmtId="49" fontId="6" fillId="0" borderId="48" xfId="0" applyNumberFormat="1" applyFont="1" applyBorder="1" applyAlignment="1">
      <alignment horizontal="left" vertical="center"/>
    </xf>
    <xf numFmtId="49" fontId="6" fillId="0" borderId="12" xfId="0" applyNumberFormat="1" applyFont="1" applyBorder="1" applyAlignment="1">
      <alignment horizontal="left" vertical="center"/>
    </xf>
    <xf numFmtId="0" fontId="32" fillId="0" borderId="48" xfId="0" applyFont="1" applyBorder="1" applyAlignment="1">
      <alignment horizontal="center" vertical="center"/>
    </xf>
    <xf numFmtId="0" fontId="32" fillId="0" borderId="12" xfId="0" applyFont="1" applyBorder="1" applyAlignment="1">
      <alignment horizontal="center" vertical="center"/>
    </xf>
    <xf numFmtId="0" fontId="12" fillId="0" borderId="48" xfId="0" applyFont="1" applyBorder="1" applyAlignment="1">
      <alignment horizontal="left" vertical="center"/>
    </xf>
    <xf numFmtId="0" fontId="12" fillId="0" borderId="12" xfId="0" applyFont="1" applyBorder="1" applyAlignment="1">
      <alignment horizontal="left" vertical="center"/>
    </xf>
    <xf numFmtId="0" fontId="32" fillId="0" borderId="48" xfId="0" applyFont="1" applyBorder="1" applyAlignment="1">
      <alignment vertical="center"/>
    </xf>
    <xf numFmtId="0" fontId="12" fillId="0" borderId="12" xfId="0" applyFont="1" applyBorder="1" applyAlignment="1">
      <alignment vertical="center"/>
    </xf>
    <xf numFmtId="0" fontId="31" fillId="0" borderId="48" xfId="0" applyFont="1" applyBorder="1" applyAlignment="1">
      <alignment horizontal="right" vertical="center" indent="2"/>
    </xf>
    <xf numFmtId="0" fontId="12" fillId="0" borderId="12" xfId="0" applyFont="1" applyBorder="1" applyAlignment="1">
      <alignment horizontal="right" vertical="center" indent="2"/>
    </xf>
    <xf numFmtId="49" fontId="12" fillId="0" borderId="48" xfId="0" applyNumberFormat="1" applyFont="1" applyBorder="1" applyAlignment="1">
      <alignment vertical="center"/>
    </xf>
    <xf numFmtId="49" fontId="11" fillId="0" borderId="48" xfId="0" applyNumberFormat="1" applyFont="1" applyBorder="1" applyAlignment="1">
      <alignment vertical="center"/>
    </xf>
    <xf numFmtId="0" fontId="31" fillId="0" borderId="15" xfId="0" applyFont="1" applyBorder="1" applyAlignment="1">
      <alignment horizontal="center" vertical="center"/>
    </xf>
    <xf numFmtId="0" fontId="12" fillId="0" borderId="7" xfId="0" applyFont="1" applyBorder="1" applyAlignment="1">
      <alignment horizontal="center" vertical="center"/>
    </xf>
    <xf numFmtId="49" fontId="29" fillId="0" borderId="48" xfId="0" applyNumberFormat="1" applyFont="1" applyBorder="1" applyAlignment="1">
      <alignment vertical="center"/>
    </xf>
    <xf numFmtId="0" fontId="0" fillId="2" borderId="75" xfId="0" applyFill="1" applyBorder="1" applyAlignment="1" applyProtection="1">
      <alignment horizontal="left" vertical="top" wrapText="1"/>
      <protection locked="0"/>
    </xf>
    <xf numFmtId="41" fontId="31" fillId="3" borderId="102" xfId="0" applyNumberFormat="1" applyFont="1" applyFill="1" applyBorder="1" applyAlignment="1">
      <alignment horizontal="center" vertical="center"/>
    </xf>
    <xf numFmtId="0" fontId="0" fillId="0" borderId="101" xfId="0" applyBorder="1" applyAlignment="1">
      <alignment horizontal="center" vertical="center"/>
    </xf>
    <xf numFmtId="0" fontId="0" fillId="0" borderId="103" xfId="0" applyBorder="1" applyAlignment="1">
      <alignment horizontal="center" vertical="center"/>
    </xf>
    <xf numFmtId="44" fontId="31" fillId="3" borderId="43" xfId="1" applyFont="1" applyFill="1" applyBorder="1" applyAlignment="1">
      <alignment horizontal="center" vertical="center"/>
    </xf>
    <xf numFmtId="44" fontId="0" fillId="0" borderId="13" xfId="1" applyFont="1" applyBorder="1"/>
    <xf numFmtId="44" fontId="31" fillId="3" borderId="109" xfId="1" applyFont="1" applyFill="1" applyBorder="1" applyAlignment="1">
      <alignment horizontal="center" vertical="center"/>
    </xf>
    <xf numFmtId="44" fontId="0" fillId="0" borderId="110" xfId="1" applyFont="1" applyBorder="1"/>
    <xf numFmtId="44" fontId="31" fillId="3" borderId="44" xfId="1" applyFont="1" applyFill="1" applyBorder="1" applyAlignment="1">
      <alignment horizontal="center" vertical="center" wrapText="1"/>
    </xf>
    <xf numFmtId="44" fontId="0" fillId="0" borderId="14" xfId="1" applyFont="1" applyBorder="1" applyAlignment="1">
      <alignment wrapText="1"/>
    </xf>
    <xf numFmtId="44" fontId="31" fillId="3" borderId="43" xfId="1" applyFont="1" applyFill="1" applyBorder="1" applyAlignment="1">
      <alignment horizontal="center" vertical="center" wrapText="1"/>
    </xf>
    <xf numFmtId="44" fontId="0" fillId="0" borderId="13" xfId="1" applyFont="1" applyBorder="1" applyAlignment="1">
      <alignment wrapText="1"/>
    </xf>
    <xf numFmtId="44" fontId="31" fillId="3" borderId="106" xfId="1" applyFont="1" applyFill="1" applyBorder="1" applyAlignment="1">
      <alignment horizontal="center" vertical="center" wrapText="1"/>
    </xf>
    <xf numFmtId="44" fontId="0" fillId="0" borderId="107" xfId="1" applyFont="1" applyBorder="1" applyAlignment="1">
      <alignment wrapText="1"/>
    </xf>
    <xf numFmtId="41" fontId="31" fillId="3" borderId="15" xfId="0" applyNumberFormat="1" applyFont="1" applyFill="1" applyBorder="1" applyAlignment="1">
      <alignment horizontal="center" vertical="center"/>
    </xf>
    <xf numFmtId="0" fontId="12" fillId="0" borderId="29" xfId="0" applyFont="1" applyBorder="1" applyAlignment="1">
      <alignment horizontal="center" vertical="center"/>
    </xf>
    <xf numFmtId="0" fontId="31" fillId="3" borderId="48" xfId="0" applyFont="1" applyFill="1" applyBorder="1" applyAlignment="1">
      <alignment horizontal="left" vertical="center" wrapText="1" indent="2"/>
    </xf>
    <xf numFmtId="0" fontId="13" fillId="0" borderId="0" xfId="0" applyFont="1" applyAlignment="1">
      <alignment horizontal="left" vertical="center" wrapText="1" indent="2"/>
    </xf>
    <xf numFmtId="0" fontId="13" fillId="0" borderId="12" xfId="0" applyFont="1" applyBorder="1" applyAlignment="1">
      <alignment horizontal="left" vertical="center" wrapText="1" indent="2"/>
    </xf>
    <xf numFmtId="0" fontId="13" fillId="0" borderId="48" xfId="0" applyFont="1" applyBorder="1" applyAlignment="1">
      <alignment horizontal="left" vertical="center" wrapText="1" indent="2"/>
    </xf>
    <xf numFmtId="0" fontId="13" fillId="0" borderId="13" xfId="0" applyFont="1" applyBorder="1" applyAlignment="1">
      <alignment horizontal="left" vertical="center" wrapText="1" indent="2"/>
    </xf>
    <xf numFmtId="0" fontId="13" fillId="0" borderId="2" xfId="0" applyFont="1" applyBorder="1" applyAlignment="1">
      <alignment horizontal="left" vertical="center" wrapText="1" indent="2"/>
    </xf>
    <xf numFmtId="0" fontId="13" fillId="0" borderId="14" xfId="0" applyFont="1" applyBorder="1" applyAlignment="1">
      <alignment horizontal="left" vertical="center" wrapText="1" indent="2"/>
    </xf>
    <xf numFmtId="0" fontId="31" fillId="3" borderId="15" xfId="0" applyFont="1" applyFill="1" applyBorder="1" applyAlignment="1">
      <alignment horizontal="center" vertical="center"/>
    </xf>
    <xf numFmtId="49" fontId="29" fillId="0" borderId="48" xfId="0" applyNumberFormat="1" applyFont="1" applyBorder="1" applyAlignment="1">
      <alignment horizontal="right" vertical="center"/>
    </xf>
    <xf numFmtId="0" fontId="12" fillId="0" borderId="12" xfId="0" applyFont="1" applyBorder="1" applyAlignment="1">
      <alignment horizontal="right" vertical="center"/>
    </xf>
    <xf numFmtId="0" fontId="31" fillId="0" borderId="48" xfId="0" applyFont="1" applyBorder="1" applyAlignment="1">
      <alignment horizontal="left" vertical="center"/>
    </xf>
    <xf numFmtId="49" fontId="6" fillId="0" borderId="48" xfId="0" applyNumberFormat="1" applyFont="1" applyBorder="1" applyAlignment="1">
      <alignment vertical="center"/>
    </xf>
    <xf numFmtId="0" fontId="12" fillId="0" borderId="87" xfId="0" applyFont="1" applyBorder="1" applyAlignment="1">
      <alignment horizontal="center" vertical="center"/>
    </xf>
    <xf numFmtId="49" fontId="5" fillId="0" borderId="48" xfId="0" applyNumberFormat="1" applyFont="1" applyBorder="1" applyAlignment="1">
      <alignment horizontal="left" vertical="center"/>
    </xf>
    <xf numFmtId="49" fontId="12" fillId="0" borderId="12"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48" xfId="0" applyNumberFormat="1" applyFont="1" applyBorder="1" applyAlignment="1">
      <alignment vertical="center"/>
    </xf>
    <xf numFmtId="0" fontId="5" fillId="0" borderId="12" xfId="0" applyFont="1" applyBorder="1" applyAlignment="1">
      <alignment horizontal="left" vertical="center"/>
    </xf>
    <xf numFmtId="49" fontId="5" fillId="3" borderId="141" xfId="0" applyNumberFormat="1" applyFont="1" applyFill="1" applyBorder="1" applyAlignment="1">
      <alignment vertical="center"/>
    </xf>
    <xf numFmtId="0" fontId="5" fillId="0" borderId="142" xfId="0" applyFont="1" applyBorder="1" applyAlignment="1">
      <alignment vertical="center"/>
    </xf>
    <xf numFmtId="0" fontId="51" fillId="0" borderId="48" xfId="0" applyFont="1" applyBorder="1" applyAlignment="1">
      <alignment vertical="center"/>
    </xf>
    <xf numFmtId="0" fontId="52" fillId="0" borderId="48" xfId="0" applyFont="1" applyBorder="1" applyAlignment="1">
      <alignment horizontal="right" vertical="center" indent="2"/>
    </xf>
    <xf numFmtId="0" fontId="51" fillId="0" borderId="48" xfId="0" applyFont="1" applyBorder="1" applyAlignment="1">
      <alignment horizontal="left" vertical="center"/>
    </xf>
    <xf numFmtId="0" fontId="51" fillId="0" borderId="48" xfId="0" applyFont="1" applyBorder="1" applyAlignment="1">
      <alignment vertical="center" shrinkToFit="1"/>
    </xf>
    <xf numFmtId="0" fontId="12" fillId="0" borderId="12" xfId="0" applyFont="1" applyBorder="1" applyAlignment="1">
      <alignment vertical="center" shrinkToFit="1"/>
    </xf>
    <xf numFmtId="0" fontId="31" fillId="0" borderId="48" xfId="0" applyFont="1" applyBorder="1" applyAlignment="1">
      <alignment vertical="center"/>
    </xf>
    <xf numFmtId="0" fontId="31" fillId="0" borderId="48" xfId="0" applyFont="1" applyBorder="1" applyAlignment="1">
      <alignment horizontal="right" vertical="center"/>
    </xf>
    <xf numFmtId="0" fontId="12" fillId="0" borderId="48" xfId="0" applyFont="1" applyBorder="1" applyAlignment="1">
      <alignment vertical="center"/>
    </xf>
    <xf numFmtId="0" fontId="4" fillId="0" borderId="48" xfId="0" applyFont="1" applyBorder="1" applyAlignment="1">
      <alignment vertical="center"/>
    </xf>
    <xf numFmtId="0" fontId="29" fillId="0" borderId="48" xfId="0" applyFont="1" applyBorder="1" applyAlignment="1">
      <alignment horizontal="left" vertical="center" wrapText="1"/>
    </xf>
    <xf numFmtId="0" fontId="31" fillId="0" borderId="48" xfId="0" applyFont="1" applyBorder="1" applyAlignment="1">
      <alignment horizontal="right" vertical="center" indent="1"/>
    </xf>
    <xf numFmtId="0" fontId="12" fillId="0" borderId="12" xfId="0" applyFont="1" applyBorder="1" applyAlignment="1">
      <alignment horizontal="right" vertical="center" indent="1"/>
    </xf>
    <xf numFmtId="0" fontId="29" fillId="0" borderId="48" xfId="0" applyFont="1" applyBorder="1" applyAlignment="1">
      <alignment horizontal="right" vertical="center" indent="2"/>
    </xf>
    <xf numFmtId="0" fontId="23" fillId="3" borderId="86" xfId="0" applyFont="1" applyFill="1" applyBorder="1" applyAlignment="1">
      <alignment horizontal="center" vertical="center"/>
    </xf>
    <xf numFmtId="0" fontId="23" fillId="3" borderId="100" xfId="0" applyFont="1" applyFill="1" applyBorder="1" applyAlignment="1">
      <alignment horizontal="center" vertical="center"/>
    </xf>
    <xf numFmtId="0" fontId="0" fillId="0" borderId="100" xfId="0" applyBorder="1" applyAlignment="1">
      <alignment horizontal="center" vertical="center"/>
    </xf>
    <xf numFmtId="0" fontId="0" fillId="0" borderId="87" xfId="0" applyBorder="1" applyAlignment="1">
      <alignment horizontal="center" vertical="center"/>
    </xf>
    <xf numFmtId="0" fontId="26" fillId="3" borderId="0" xfId="0" applyFont="1" applyFill="1" applyAlignment="1">
      <alignment vertical="center" wrapText="1"/>
    </xf>
    <xf numFmtId="0" fontId="0" fillId="0" borderId="0" xfId="0" applyAlignment="1">
      <alignment vertical="center" wrapText="1"/>
    </xf>
    <xf numFmtId="0" fontId="31" fillId="0" borderId="93" xfId="0" applyFont="1" applyBorder="1" applyAlignment="1">
      <alignment horizontal="right" vertical="center" indent="1"/>
    </xf>
    <xf numFmtId="0" fontId="12" fillId="0" borderId="95" xfId="0" applyFont="1" applyBorder="1" applyAlignment="1">
      <alignment horizontal="right" vertical="center" indent="1"/>
    </xf>
    <xf numFmtId="0" fontId="29" fillId="0" borderId="48" xfId="0" applyFont="1" applyBorder="1" applyAlignment="1">
      <alignment vertical="center"/>
    </xf>
    <xf numFmtId="0" fontId="51" fillId="0" borderId="48" xfId="0" applyFont="1" applyBorder="1" applyAlignment="1">
      <alignment horizontal="left" vertical="center" indent="1"/>
    </xf>
    <xf numFmtId="0" fontId="12" fillId="0" borderId="12" xfId="0" applyFont="1" applyBorder="1" applyAlignment="1">
      <alignment horizontal="left" vertical="center" indent="1"/>
    </xf>
    <xf numFmtId="49" fontId="3" fillId="0" borderId="48" xfId="0" applyNumberFormat="1" applyFont="1" applyBorder="1" applyAlignment="1">
      <alignment vertical="center"/>
    </xf>
    <xf numFmtId="0" fontId="3" fillId="0" borderId="12" xfId="0" applyFont="1" applyBorder="1" applyAlignment="1">
      <alignment vertical="center"/>
    </xf>
    <xf numFmtId="49" fontId="12" fillId="0" borderId="48" xfId="0" applyNumberFormat="1" applyFont="1" applyBorder="1" applyAlignment="1">
      <alignment vertical="center" shrinkToFit="1"/>
    </xf>
    <xf numFmtId="49" fontId="29" fillId="0" borderId="15" xfId="0" applyNumberFormat="1" applyFont="1" applyBorder="1" applyAlignment="1">
      <alignment horizontal="center" vertical="center"/>
    </xf>
    <xf numFmtId="0" fontId="51" fillId="0" borderId="48" xfId="0" applyFont="1" applyBorder="1" applyAlignment="1">
      <alignment horizontal="center" vertical="center"/>
    </xf>
    <xf numFmtId="0" fontId="51" fillId="0" borderId="12" xfId="0" applyFont="1" applyBorder="1" applyAlignment="1">
      <alignment horizontal="center" vertical="center"/>
    </xf>
    <xf numFmtId="0" fontId="31" fillId="0" borderId="93" xfId="0" applyFont="1" applyBorder="1" applyAlignment="1">
      <alignment horizontal="right" vertical="center"/>
    </xf>
    <xf numFmtId="0" fontId="12" fillId="0" borderId="95" xfId="0" applyFont="1" applyBorder="1" applyAlignment="1">
      <alignment horizontal="right" vertical="center"/>
    </xf>
    <xf numFmtId="0" fontId="31" fillId="0" borderId="94" xfId="0" applyFont="1" applyBorder="1" applyAlignment="1">
      <alignment horizontal="right" vertical="center" indent="1"/>
    </xf>
    <xf numFmtId="0" fontId="12" fillId="0" borderId="96" xfId="0" applyFont="1" applyBorder="1" applyAlignment="1">
      <alignment horizontal="right" vertical="center" indent="1"/>
    </xf>
    <xf numFmtId="0" fontId="32" fillId="0" borderId="48" xfId="0" applyFont="1" applyBorder="1" applyAlignment="1">
      <alignment horizontal="left" vertical="center" indent="1"/>
    </xf>
    <xf numFmtId="44" fontId="20" fillId="3" borderId="86" xfId="1" applyFont="1" applyFill="1" applyBorder="1" applyAlignment="1">
      <alignment horizontal="center" vertical="center"/>
    </xf>
    <xf numFmtId="44" fontId="0" fillId="0" borderId="100" xfId="1" applyFont="1" applyBorder="1"/>
    <xf numFmtId="44" fontId="0" fillId="0" borderId="87" xfId="1" applyFont="1" applyBorder="1"/>
    <xf numFmtId="0" fontId="8" fillId="3" borderId="48" xfId="78" applyNumberFormat="1" applyFont="1" applyFill="1" applyBorder="1" applyAlignment="1">
      <alignment horizontal="left" vertical="center" wrapText="1" indent="2"/>
    </xf>
    <xf numFmtId="0" fontId="13" fillId="0" borderId="0" xfId="78" applyNumberFormat="1" applyFont="1" applyAlignment="1">
      <alignment horizontal="left" vertical="center" wrapText="1" indent="2"/>
    </xf>
    <xf numFmtId="0" fontId="13" fillId="0" borderId="12" xfId="78" applyNumberFormat="1" applyFont="1" applyBorder="1" applyAlignment="1">
      <alignment horizontal="left" vertical="center" wrapText="1" indent="2"/>
    </xf>
    <xf numFmtId="0" fontId="13" fillId="0" borderId="48" xfId="78" applyNumberFormat="1" applyFont="1" applyBorder="1" applyAlignment="1">
      <alignment horizontal="left" vertical="center" wrapText="1" indent="2"/>
    </xf>
    <xf numFmtId="0" fontId="13" fillId="0" borderId="13" xfId="78" applyNumberFormat="1" applyFont="1" applyBorder="1" applyAlignment="1">
      <alignment horizontal="left" vertical="center" wrapText="1" indent="2"/>
    </xf>
    <xf numFmtId="0" fontId="13" fillId="0" borderId="2" xfId="78" applyNumberFormat="1" applyFont="1" applyBorder="1" applyAlignment="1">
      <alignment horizontal="left" vertical="center" wrapText="1" indent="2"/>
    </xf>
    <xf numFmtId="0" fontId="13" fillId="0" borderId="14" xfId="78" applyNumberFormat="1" applyFont="1" applyBorder="1" applyAlignment="1">
      <alignment horizontal="left" vertical="center" wrapText="1" indent="2"/>
    </xf>
    <xf numFmtId="49" fontId="29" fillId="3" borderId="15" xfId="0" applyNumberFormat="1" applyFont="1" applyFill="1" applyBorder="1" applyAlignment="1">
      <alignment horizontal="center" vertical="center"/>
    </xf>
    <xf numFmtId="44" fontId="31" fillId="3" borderId="111" xfId="1" applyFont="1" applyFill="1" applyBorder="1" applyAlignment="1">
      <alignment horizontal="center" vertical="center"/>
    </xf>
    <xf numFmtId="44" fontId="0" fillId="0" borderId="100" xfId="1" applyFont="1" applyBorder="1" applyAlignment="1">
      <alignment horizontal="center" vertical="center"/>
    </xf>
    <xf numFmtId="44" fontId="0" fillId="0" borderId="87" xfId="1" applyFont="1" applyBorder="1" applyAlignment="1">
      <alignment horizontal="center" vertical="center"/>
    </xf>
    <xf numFmtId="44" fontId="0" fillId="0" borderId="112" xfId="1" applyFont="1" applyBorder="1" applyAlignment="1">
      <alignment horizontal="center" vertical="center"/>
    </xf>
    <xf numFmtId="44" fontId="29" fillId="3" borderId="86" xfId="1" applyFont="1" applyFill="1" applyBorder="1" applyAlignment="1">
      <alignment horizontal="center" vertical="center"/>
    </xf>
    <xf numFmtId="44" fontId="20" fillId="0" borderId="100" xfId="1" applyFont="1" applyBorder="1" applyAlignment="1">
      <alignment horizontal="center" vertical="center"/>
    </xf>
    <xf numFmtId="44" fontId="20" fillId="0" borderId="112" xfId="1" applyFont="1" applyBorder="1" applyAlignment="1">
      <alignment horizontal="center" vertical="center"/>
    </xf>
    <xf numFmtId="0" fontId="2" fillId="0" borderId="48" xfId="0" applyFont="1" applyBorder="1" applyAlignment="1">
      <alignment vertical="center"/>
    </xf>
    <xf numFmtId="0" fontId="31" fillId="0" borderId="12" xfId="0" applyFont="1" applyBorder="1" applyAlignment="1">
      <alignment horizontal="right" vertical="center" indent="2"/>
    </xf>
    <xf numFmtId="44" fontId="31" fillId="3" borderId="86" xfId="1" applyFont="1" applyFill="1" applyBorder="1" applyAlignment="1">
      <alignment horizontal="center" vertical="center"/>
    </xf>
    <xf numFmtId="44" fontId="12" fillId="0" borderId="100" xfId="1" applyFont="1" applyBorder="1" applyAlignment="1">
      <alignment horizontal="center" vertical="center"/>
    </xf>
    <xf numFmtId="44" fontId="12" fillId="0" borderId="87" xfId="1" applyFont="1" applyBorder="1" applyAlignment="1">
      <alignment horizontal="center" vertical="center"/>
    </xf>
    <xf numFmtId="0" fontId="12" fillId="0" borderId="48" xfId="0" applyFont="1" applyBorder="1" applyAlignment="1">
      <alignment horizontal="left" vertical="center" indent="1"/>
    </xf>
    <xf numFmtId="0" fontId="29" fillId="3" borderId="0" xfId="0" applyFont="1" applyFill="1" applyAlignment="1">
      <alignment horizontal="center" vertical="center"/>
    </xf>
    <xf numFmtId="0" fontId="12" fillId="0" borderId="0" xfId="0" applyFont="1" applyAlignment="1">
      <alignment horizontal="center" vertical="center"/>
    </xf>
    <xf numFmtId="0" fontId="3" fillId="0" borderId="12" xfId="0" applyFont="1" applyBorder="1" applyAlignment="1">
      <alignment horizontal="left" vertical="center"/>
    </xf>
    <xf numFmtId="0" fontId="55" fillId="6" borderId="15" xfId="0" applyFont="1" applyFill="1" applyBorder="1" applyAlignment="1" applyProtection="1">
      <alignment horizontal="center"/>
      <protection locked="0"/>
    </xf>
    <xf numFmtId="0" fontId="55" fillId="6" borderId="29" xfId="0" applyFont="1" applyFill="1" applyBorder="1" applyAlignment="1" applyProtection="1">
      <alignment horizontal="center"/>
      <protection locked="0"/>
    </xf>
    <xf numFmtId="0" fontId="55" fillId="6" borderId="7" xfId="0" applyFont="1" applyFill="1" applyBorder="1" applyAlignment="1" applyProtection="1">
      <alignment horizontal="center"/>
      <protection locked="0"/>
    </xf>
    <xf numFmtId="0" fontId="27" fillId="0" borderId="15" xfId="0" applyFont="1" applyBorder="1" applyAlignment="1" applyProtection="1">
      <alignment horizontal="center"/>
      <protection locked="0"/>
    </xf>
    <xf numFmtId="0" fontId="27" fillId="0" borderId="29" xfId="0" applyFont="1" applyBorder="1" applyAlignment="1" applyProtection="1">
      <alignment horizontal="center"/>
      <protection locked="0"/>
    </xf>
    <xf numFmtId="0" fontId="27" fillId="0" borderId="7" xfId="0" applyFont="1" applyBorder="1" applyAlignment="1" applyProtection="1">
      <alignment horizontal="center"/>
      <protection locked="0"/>
    </xf>
    <xf numFmtId="0" fontId="28" fillId="0" borderId="43"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28" fillId="0" borderId="44" xfId="0" applyFont="1" applyBorder="1" applyAlignment="1" applyProtection="1">
      <alignment horizontal="center" vertical="center" wrapText="1"/>
      <protection locked="0"/>
    </xf>
    <xf numFmtId="0" fontId="0" fillId="0" borderId="48" xfId="0" applyBorder="1" applyAlignment="1" applyProtection="1">
      <alignment wrapText="1"/>
      <protection locked="0"/>
    </xf>
    <xf numFmtId="0" fontId="0" fillId="0" borderId="0" xfId="0" applyAlignment="1" applyProtection="1">
      <alignment wrapText="1"/>
      <protection locked="0"/>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2" xfId="0" applyBorder="1" applyAlignment="1" applyProtection="1">
      <alignment wrapText="1"/>
      <protection locked="0"/>
    </xf>
    <xf numFmtId="0" fontId="0" fillId="0" borderId="14" xfId="0" applyBorder="1" applyAlignment="1" applyProtection="1">
      <alignment wrapText="1"/>
      <protection locked="0"/>
    </xf>
  </cellXfs>
  <cellStyles count="358">
    <cellStyle name="Comma" xfId="78" builtinId="3"/>
    <cellStyle name="Comma 2" xfId="357" xr:uid="{D0BFDFF9-7FF1-4C6A-BECB-2C50FA5C2F3B}"/>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19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3" builtinId="8"/>
    <cellStyle name="Normal" xfId="0" builtinId="0"/>
    <cellStyle name="Normal 10" xfId="354" xr:uid="{00000000-0005-0000-0000-000060010000}"/>
    <cellStyle name="Normal 2" xfId="351" xr:uid="{00000000-0005-0000-0000-000061010000}"/>
    <cellStyle name="Normal 3" xfId="355" xr:uid="{A1290D2A-5A76-49CA-A856-850EB56CC333}"/>
    <cellStyle name="Normal 3 2" xfId="352" xr:uid="{00000000-0005-0000-0000-000062010000}"/>
    <cellStyle name="Percent 2" xfId="356" xr:uid="{B1F2CF0D-C835-4989-A444-308508965E57}"/>
  </cellStyles>
  <dxfs count="67">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FF0000"/>
      </font>
    </dxf>
    <dxf>
      <font>
        <color rgb="FFFF0000"/>
      </font>
    </dxf>
    <dxf>
      <font>
        <color rgb="FFFF0000"/>
      </font>
    </dxf>
    <dxf>
      <font>
        <color rgb="FFFF0000"/>
      </font>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ill>
        <patternFill>
          <bgColor theme="0" tint="-0.24994659260841701"/>
        </patternFill>
      </fill>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indent="0" justifyLastLine="0" shrinkToFit="0" readingOrder="0"/>
      <border diagonalUp="0" diagonalDown="0" outline="0">
        <left style="thin">
          <color theme="0"/>
        </left>
        <right/>
        <top style="thin">
          <color theme="0"/>
        </top>
        <bottom/>
      </border>
      <protection locked="0" hidden="0"/>
    </dxf>
    <dxf>
      <font>
        <b val="0"/>
        <i val="0"/>
        <strike val="0"/>
        <condense val="0"/>
        <extend val="0"/>
        <outline val="0"/>
        <shadow val="0"/>
        <u val="none"/>
        <vertAlign val="baseline"/>
        <sz val="10"/>
        <color theme="1"/>
        <name val="Calibri"/>
        <family val="2"/>
        <scheme val="minor"/>
      </font>
      <fill>
        <patternFill patternType="none">
          <fgColor indexed="64"/>
          <bgColor auto="1"/>
        </patternFill>
      </fill>
      <border diagonalUp="0" diagonalDown="0" outline="0">
        <left style="thin">
          <color theme="0"/>
        </left>
        <right/>
        <top style="thin">
          <color theme="0"/>
        </top>
        <bottom/>
      </border>
      <protection locked="0" hidden="0"/>
    </dxf>
    <dxf>
      <font>
        <strike val="0"/>
        <outline val="0"/>
        <shadow val="0"/>
        <vertAlign val="baseline"/>
        <sz val="10"/>
        <name val="Calibri"/>
        <family val="2"/>
        <scheme val="minor"/>
      </font>
      <fill>
        <patternFill patternType="none">
          <fgColor indexed="64"/>
          <bgColor auto="1"/>
        </patternFill>
      </fill>
      <protection locked="0" hidden="0"/>
    </dxf>
    <dxf>
      <font>
        <strike val="0"/>
        <outline val="0"/>
        <shadow val="0"/>
        <vertAlign val="baseline"/>
        <sz val="10"/>
        <name val="Calibri"/>
        <family val="2"/>
        <scheme val="minor"/>
      </font>
      <protection locked="0" hidden="0"/>
    </dxf>
  </dxfs>
  <tableStyles count="0" defaultTableStyle="TableStyleMedium9" defaultPivotStyle="PivotStyleMedium4"/>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CONTROL!$B$46"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381001</xdr:colOff>
      <xdr:row>1</xdr:row>
      <xdr:rowOff>63500</xdr:rowOff>
    </xdr:from>
    <xdr:ext cx="2169582" cy="871492"/>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00501" y="264583"/>
          <a:ext cx="2169582" cy="8714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381001</xdr:colOff>
      <xdr:row>1</xdr:row>
      <xdr:rowOff>63500</xdr:rowOff>
    </xdr:from>
    <xdr:ext cx="2169582" cy="871492"/>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6" y="263525"/>
          <a:ext cx="2169582" cy="8714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548640</xdr:colOff>
          <xdr:row>21</xdr:row>
          <xdr:rowOff>182880</xdr:rowOff>
        </xdr:from>
        <xdr:to>
          <xdr:col>3</xdr:col>
          <xdr:colOff>1813560</xdr:colOff>
          <xdr:row>23</xdr:row>
          <xdr:rowOff>15240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2736215" y="5027930"/>
              <a:ext cx="1271270" cy="213360"/>
              <a:chOff x="2484120" y="5135880"/>
              <a:chExt cx="1264920" cy="213360"/>
            </a:xfrm>
          </xdr:grpSpPr>
          <xdr:sp macro="" textlink="">
            <xdr:nvSpPr>
              <xdr:cNvPr id="32769" name="Option Button 1" hidden="1">
                <a:extLst>
                  <a:ext uri="{63B3BB69-23CF-44E3-9099-C40C66FF867C}">
                    <a14:compatExt spid="_x0000_s32769"/>
                  </a:ext>
                  <a:ext uri="{FF2B5EF4-FFF2-40B4-BE49-F238E27FC236}">
                    <a16:creationId xmlns:a16="http://schemas.microsoft.com/office/drawing/2014/main" id="{00000000-0008-0000-0200-000001800000}"/>
                  </a:ext>
                </a:extLst>
              </xdr:cNvPr>
              <xdr:cNvSpPr/>
            </xdr:nvSpPr>
            <xdr:spPr bwMode="auto">
              <a:xfrm>
                <a:off x="2484120" y="5135880"/>
                <a:ext cx="617220" cy="21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32770" name="Option Button 2" hidden="1">
                <a:extLst>
                  <a:ext uri="{63B3BB69-23CF-44E3-9099-C40C66FF867C}">
                    <a14:compatExt spid="_x0000_s32770"/>
                  </a:ext>
                  <a:ext uri="{FF2B5EF4-FFF2-40B4-BE49-F238E27FC236}">
                    <a16:creationId xmlns:a16="http://schemas.microsoft.com/office/drawing/2014/main" id="{00000000-0008-0000-0200-000002800000}"/>
                  </a:ext>
                </a:extLst>
              </xdr:cNvPr>
              <xdr:cNvSpPr/>
            </xdr:nvSpPr>
            <xdr:spPr bwMode="auto">
              <a:xfrm>
                <a:off x="3131820" y="5135880"/>
                <a:ext cx="617220" cy="21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xdr:oneCellAnchor>
    <xdr:from>
      <xdr:col>3</xdr:col>
      <xdr:colOff>114300</xdr:colOff>
      <xdr:row>2</xdr:row>
      <xdr:rowOff>9525</xdr:rowOff>
    </xdr:from>
    <xdr:ext cx="2169582" cy="871492"/>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5950" y="171450"/>
          <a:ext cx="2169582" cy="87149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CSB%20Documents/Budget%20Projections%20Workbook/ICSB_Budget_Projections%202021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ocuments%20and%20Settings\dkielar\Local%20Settings\Temporary%20Internet%20Files\OLK21\Accrued_Inter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ons"/>
      <sheetName val="2. Enrollment Projections"/>
      <sheetName val="3. Staffing Plan"/>
      <sheetName val="4. Budget &amp; Cash Flow (Year 0)"/>
      <sheetName val="5. 5-Year Budget"/>
      <sheetName val="CONTROL"/>
    </sheetNames>
    <sheetDataSet>
      <sheetData sheetId="0">
        <row r="8">
          <cell r="E8" t="str">
            <v>Select from drop-down list →</v>
          </cell>
        </row>
      </sheetData>
      <sheetData sheetId="1">
        <row r="34">
          <cell r="E34">
            <v>0</v>
          </cell>
        </row>
      </sheetData>
      <sheetData sheetId="2">
        <row r="51">
          <cell r="L51">
            <v>0</v>
          </cell>
        </row>
      </sheetData>
      <sheetData sheetId="3">
        <row r="10">
          <cell r="R10">
            <v>0</v>
          </cell>
        </row>
      </sheetData>
      <sheetData sheetId="4" refreshError="1"/>
      <sheetData sheetId="5">
        <row r="17">
          <cell r="C17" t="str">
            <v>Select from drop-down list →</v>
          </cell>
        </row>
        <row r="18">
          <cell r="C18" t="str">
            <v>Adams Central Community Schools</v>
          </cell>
        </row>
        <row r="19">
          <cell r="C19" t="str">
            <v>Alexandria Com School Corp</v>
          </cell>
        </row>
        <row r="20">
          <cell r="C20" t="str">
            <v>Anderson Community School Corp</v>
          </cell>
        </row>
        <row r="21">
          <cell r="C21" t="str">
            <v>Argos Community Schools</v>
          </cell>
        </row>
        <row r="22">
          <cell r="C22" t="str">
            <v>Attica Consolidated Sch Corp</v>
          </cell>
        </row>
        <row r="23">
          <cell r="C23" t="str">
            <v>Avon Community School Corp</v>
          </cell>
        </row>
        <row r="24">
          <cell r="C24" t="str">
            <v>Barr-Reeve Com Schools Inc</v>
          </cell>
        </row>
        <row r="25">
          <cell r="C25" t="str">
            <v>Bartholomew Con School Corp</v>
          </cell>
        </row>
        <row r="26">
          <cell r="C26" t="str">
            <v>Batesville Community Sch Corp</v>
          </cell>
        </row>
        <row r="27">
          <cell r="C27" t="str">
            <v>Baugo Community Schools</v>
          </cell>
        </row>
        <row r="28">
          <cell r="C28" t="str">
            <v>Beech Grove City Schools</v>
          </cell>
        </row>
        <row r="29">
          <cell r="C29" t="str">
            <v>Benton Community School Corp</v>
          </cell>
        </row>
        <row r="30">
          <cell r="C30" t="str">
            <v>Blackford County Schools</v>
          </cell>
        </row>
        <row r="31">
          <cell r="C31" t="str">
            <v>Bloomfield School District</v>
          </cell>
        </row>
        <row r="32">
          <cell r="C32" t="str">
            <v>Blue River Valley Schools</v>
          </cell>
        </row>
        <row r="33">
          <cell r="C33" t="str">
            <v>Bremen Public Schools</v>
          </cell>
        </row>
        <row r="34">
          <cell r="C34" t="str">
            <v>Brown County School Corporation</v>
          </cell>
        </row>
        <row r="35">
          <cell r="C35" t="str">
            <v>Brownsburg Community Sch Corp</v>
          </cell>
        </row>
        <row r="36">
          <cell r="C36" t="str">
            <v>Brownstown Cnt Com Sch Corp</v>
          </cell>
        </row>
        <row r="37">
          <cell r="C37" t="str">
            <v>C A Beard Memorial School Corp</v>
          </cell>
        </row>
        <row r="38">
          <cell r="C38" t="str">
            <v>Cannelton City Schools</v>
          </cell>
        </row>
        <row r="39">
          <cell r="C39" t="str">
            <v>Carmel Clay Schools</v>
          </cell>
        </row>
        <row r="40">
          <cell r="C40" t="str">
            <v>Carroll Consolidated Sch Corp</v>
          </cell>
        </row>
        <row r="41">
          <cell r="C41" t="str">
            <v>Caston School Corporation</v>
          </cell>
        </row>
        <row r="42">
          <cell r="C42" t="str">
            <v>Center Grove Com Sch Corp</v>
          </cell>
        </row>
        <row r="43">
          <cell r="C43" t="str">
            <v>Centerville-Abington Com Schs</v>
          </cell>
        </row>
        <row r="44">
          <cell r="C44" t="str">
            <v>Central Noble Com School Corp</v>
          </cell>
        </row>
        <row r="45">
          <cell r="C45" t="str">
            <v>Clark-Pleasant Com School Corp</v>
          </cell>
        </row>
        <row r="46">
          <cell r="C46" t="str">
            <v>Clarksville Com School Corp</v>
          </cell>
        </row>
        <row r="47">
          <cell r="C47" t="str">
            <v>Clay Community Schools</v>
          </cell>
        </row>
        <row r="48">
          <cell r="C48" t="str">
            <v>Clinton Central School Corp</v>
          </cell>
        </row>
        <row r="49">
          <cell r="C49" t="str">
            <v>Clinton Prairie School Corp</v>
          </cell>
        </row>
        <row r="50">
          <cell r="C50" t="str">
            <v>Cloverdale Community Schools</v>
          </cell>
        </row>
        <row r="51">
          <cell r="C51" t="str">
            <v>Community Schools of Frankfort</v>
          </cell>
        </row>
        <row r="52">
          <cell r="C52" t="str">
            <v>Concord Community Schools</v>
          </cell>
        </row>
        <row r="53">
          <cell r="C53" t="str">
            <v>Covington Community Sch Corp</v>
          </cell>
        </row>
        <row r="54">
          <cell r="C54" t="str">
            <v>Cowan Community School Corp</v>
          </cell>
        </row>
        <row r="55">
          <cell r="C55" t="str">
            <v>Crawford Co Com School Corp</v>
          </cell>
        </row>
        <row r="56">
          <cell r="C56" t="str">
            <v>Crawfordsville Com Schools</v>
          </cell>
        </row>
        <row r="57">
          <cell r="C57" t="str">
            <v>Crothersville Community Schools</v>
          </cell>
        </row>
        <row r="58">
          <cell r="C58" t="str">
            <v>Crown Point Community Sch Corp</v>
          </cell>
        </row>
        <row r="59">
          <cell r="C59" t="str">
            <v>Culver Community Schools Corp</v>
          </cell>
        </row>
        <row r="60">
          <cell r="C60" t="str">
            <v>Daleville Community Schools</v>
          </cell>
        </row>
        <row r="61">
          <cell r="C61" t="str">
            <v>Danville Community School Corp</v>
          </cell>
        </row>
        <row r="62">
          <cell r="C62" t="str">
            <v>Decatur County Com Schools</v>
          </cell>
        </row>
        <row r="63">
          <cell r="C63" t="str">
            <v>DeKalb Co Ctl United Sch Dist</v>
          </cell>
        </row>
        <row r="64">
          <cell r="C64" t="str">
            <v>DeKalb Co Eastern Com Sch Dist</v>
          </cell>
        </row>
        <row r="65">
          <cell r="C65" t="str">
            <v>Delaware Community School Corp</v>
          </cell>
        </row>
        <row r="66">
          <cell r="C66" t="str">
            <v>Delphi Community School Corp</v>
          </cell>
        </row>
        <row r="67">
          <cell r="C67" t="str">
            <v>Duneland School Corporation</v>
          </cell>
        </row>
        <row r="68">
          <cell r="C68" t="str">
            <v>East Allen County Schools</v>
          </cell>
        </row>
        <row r="69">
          <cell r="C69" t="str">
            <v>East Gibson School Corporation</v>
          </cell>
        </row>
        <row r="70">
          <cell r="C70" t="str">
            <v>East Noble School Corp</v>
          </cell>
        </row>
        <row r="71">
          <cell r="C71" t="str">
            <v>East Porter County School Corp</v>
          </cell>
        </row>
        <row r="72">
          <cell r="C72" t="str">
            <v>East Washington School Corp</v>
          </cell>
        </row>
        <row r="73">
          <cell r="C73" t="str">
            <v>Eastbrook Community Sch Corp</v>
          </cell>
        </row>
        <row r="74">
          <cell r="C74" t="str">
            <v>Eastern Greene Schools</v>
          </cell>
        </row>
        <row r="75">
          <cell r="C75" t="str">
            <v>Eastern Hancock Co Com Sch Corp</v>
          </cell>
        </row>
        <row r="76">
          <cell r="C76" t="str">
            <v>Eastern Howard School Corp</v>
          </cell>
        </row>
        <row r="77">
          <cell r="C77" t="str">
            <v>Eastern Pulaski Com Sch Corp</v>
          </cell>
        </row>
        <row r="78">
          <cell r="C78" t="str">
            <v>Edinburgh Community Sch Corp</v>
          </cell>
        </row>
        <row r="79">
          <cell r="C79" t="str">
            <v>Elkhart Community Schools</v>
          </cell>
        </row>
        <row r="80">
          <cell r="C80" t="str">
            <v>Elwood Community School Corp</v>
          </cell>
        </row>
        <row r="81">
          <cell r="C81" t="str">
            <v>Eminence Community School Corp</v>
          </cell>
        </row>
        <row r="82">
          <cell r="C82" t="str">
            <v>Evansville-Vanderburgh Sch Corp</v>
          </cell>
        </row>
        <row r="83">
          <cell r="C83" t="str">
            <v>Fairfield Community Schools</v>
          </cell>
        </row>
        <row r="84">
          <cell r="C84" t="str">
            <v>Fayette County School Corp</v>
          </cell>
        </row>
        <row r="85">
          <cell r="C85" t="str">
            <v>Flat Rock-Hawcreek School Corp</v>
          </cell>
        </row>
        <row r="86">
          <cell r="C86" t="str">
            <v>Fort Wayne Community Schools</v>
          </cell>
        </row>
        <row r="87">
          <cell r="C87" t="str">
            <v>Franklin Community School Corp</v>
          </cell>
        </row>
        <row r="88">
          <cell r="C88" t="str">
            <v>Franklin County Com Sch Corp</v>
          </cell>
        </row>
        <row r="89">
          <cell r="C89" t="str">
            <v>Franklin Township Com Sch Corp</v>
          </cell>
        </row>
        <row r="90">
          <cell r="C90" t="str">
            <v>Frankton-Lapel Community Schs</v>
          </cell>
        </row>
        <row r="91">
          <cell r="C91" t="str">
            <v>Fremont Community Schools</v>
          </cell>
        </row>
        <row r="92">
          <cell r="C92" t="str">
            <v>Frontier School Corporation</v>
          </cell>
        </row>
        <row r="93">
          <cell r="C93" t="str">
            <v>Garrett-Keyser-Butler Com</v>
          </cell>
        </row>
        <row r="94">
          <cell r="C94" t="str">
            <v>Gary Community School Corp</v>
          </cell>
        </row>
        <row r="95">
          <cell r="C95" t="str">
            <v>Goshen Community Schools</v>
          </cell>
        </row>
        <row r="96">
          <cell r="C96" t="str">
            <v>Greater Clark County Schools</v>
          </cell>
        </row>
        <row r="97">
          <cell r="C97" t="str">
            <v>Greater Jasper Con Schs</v>
          </cell>
        </row>
        <row r="98">
          <cell r="C98" t="str">
            <v>Greencastle Community Sch Corp</v>
          </cell>
        </row>
        <row r="99">
          <cell r="C99" t="str">
            <v>Greenfield-Central Com Schools</v>
          </cell>
        </row>
        <row r="100">
          <cell r="C100" t="str">
            <v>Greensburg Community Schools</v>
          </cell>
        </row>
        <row r="101">
          <cell r="C101" t="str">
            <v>Greenwood Community Sch Corp</v>
          </cell>
        </row>
        <row r="102">
          <cell r="C102" t="str">
            <v>Griffith Public Schools</v>
          </cell>
        </row>
        <row r="103">
          <cell r="C103" t="str">
            <v>Hamilton Community Schools</v>
          </cell>
        </row>
        <row r="104">
          <cell r="C104" t="str">
            <v>Hamilton Heights School Corp</v>
          </cell>
        </row>
        <row r="105">
          <cell r="C105" t="str">
            <v>Hamilton Southeastern Schools</v>
          </cell>
        </row>
        <row r="106">
          <cell r="C106" t="str">
            <v>Hanover Community School Corp</v>
          </cell>
        </row>
        <row r="107">
          <cell r="C107" t="str">
            <v>Huntington Co Com Sch Corp</v>
          </cell>
        </row>
        <row r="108">
          <cell r="C108" t="str">
            <v>Indianapolis Public Schools</v>
          </cell>
        </row>
        <row r="109">
          <cell r="C109" t="str">
            <v>Jac-Cen-Del Community Sch Corp</v>
          </cell>
        </row>
        <row r="110">
          <cell r="C110" t="str">
            <v>Jay School Corp</v>
          </cell>
        </row>
        <row r="111">
          <cell r="C111" t="str">
            <v>Jennings County Schools</v>
          </cell>
        </row>
        <row r="112">
          <cell r="C112" t="str">
            <v>John Glenn School Corporation</v>
          </cell>
        </row>
        <row r="113">
          <cell r="C113" t="str">
            <v>Kankakee Valley School Corp</v>
          </cell>
        </row>
        <row r="114">
          <cell r="C114" t="str">
            <v>Knox Community School Corp</v>
          </cell>
        </row>
        <row r="115">
          <cell r="C115" t="str">
            <v>Kokomo-Center Twp Con Sch Corp</v>
          </cell>
        </row>
        <row r="116">
          <cell r="C116" t="str">
            <v>Lafayette School Corporation</v>
          </cell>
        </row>
        <row r="117">
          <cell r="C117" t="str">
            <v>Lake Central School Corp</v>
          </cell>
        </row>
        <row r="118">
          <cell r="C118" t="str">
            <v>Lake Ridge Schools</v>
          </cell>
        </row>
        <row r="119">
          <cell r="C119" t="str">
            <v>Lake Station Community Schools</v>
          </cell>
        </row>
        <row r="120">
          <cell r="C120" t="str">
            <v>Lakeland School Corporation</v>
          </cell>
        </row>
        <row r="121">
          <cell r="C121" t="str">
            <v>Lanesville Community School Corp</v>
          </cell>
        </row>
        <row r="122">
          <cell r="C122" t="str">
            <v>LaPorte Community School Corp</v>
          </cell>
        </row>
        <row r="123">
          <cell r="C123" t="str">
            <v>Lawrenceburg Com School Corp</v>
          </cell>
        </row>
        <row r="124">
          <cell r="C124" t="str">
            <v>Lebanon Community School Corp</v>
          </cell>
        </row>
        <row r="125">
          <cell r="C125" t="str">
            <v>Lewis Cass School Corp</v>
          </cell>
        </row>
        <row r="126">
          <cell r="C126" t="str">
            <v>Liberty-Perry Com School Corp</v>
          </cell>
        </row>
        <row r="127">
          <cell r="C127" t="str">
            <v>Linton-Stockton School Corp</v>
          </cell>
        </row>
        <row r="128">
          <cell r="C128" t="str">
            <v>Logansport Community Sch Corp</v>
          </cell>
        </row>
        <row r="129">
          <cell r="C129" t="str">
            <v>Loogootee Community Sch Corp</v>
          </cell>
        </row>
        <row r="130">
          <cell r="C130" t="str">
            <v>M S D Bluffton-Harrison</v>
          </cell>
        </row>
        <row r="131">
          <cell r="C131" t="str">
            <v>M S D Boone Township</v>
          </cell>
        </row>
        <row r="132">
          <cell r="C132" t="str">
            <v>M S D Decatur Township</v>
          </cell>
        </row>
        <row r="133">
          <cell r="C133" t="str">
            <v>M S D Lawrence Township</v>
          </cell>
        </row>
        <row r="134">
          <cell r="C134" t="str">
            <v>M S D Martinsville Schools</v>
          </cell>
        </row>
        <row r="135">
          <cell r="C135" t="str">
            <v>M S D Mount Vernon</v>
          </cell>
        </row>
        <row r="136">
          <cell r="C136" t="str">
            <v>M S D North Posey Co Schools</v>
          </cell>
        </row>
        <row r="137">
          <cell r="C137" t="str">
            <v>M S D of New Durham Township</v>
          </cell>
        </row>
        <row r="138">
          <cell r="C138" t="str">
            <v>M S D Perry Township</v>
          </cell>
        </row>
        <row r="139">
          <cell r="C139" t="str">
            <v>M S D Pike Township</v>
          </cell>
        </row>
        <row r="140">
          <cell r="C140" t="str">
            <v>M S D Shakamak Schools</v>
          </cell>
        </row>
        <row r="141">
          <cell r="C141" t="str">
            <v>M S D Southwest Allen County</v>
          </cell>
        </row>
        <row r="142">
          <cell r="C142" t="str">
            <v>M S D Steuben County</v>
          </cell>
        </row>
        <row r="143">
          <cell r="C143" t="str">
            <v>M S D Wabash County Schools</v>
          </cell>
        </row>
        <row r="144">
          <cell r="C144" t="str">
            <v>M S D Warren County</v>
          </cell>
        </row>
        <row r="145">
          <cell r="C145" t="str">
            <v>M S D Warren Township</v>
          </cell>
        </row>
        <row r="146">
          <cell r="C146" t="str">
            <v>M S D Washington Township</v>
          </cell>
        </row>
        <row r="147">
          <cell r="C147" t="str">
            <v>M S D Wayne Township</v>
          </cell>
        </row>
        <row r="148">
          <cell r="C148" t="str">
            <v>Maconaquah School Corp</v>
          </cell>
        </row>
        <row r="149">
          <cell r="C149" t="str">
            <v>Madison Consolidated Schools</v>
          </cell>
        </row>
        <row r="150">
          <cell r="C150" t="str">
            <v>Madison-Grant United Sch Corp</v>
          </cell>
        </row>
        <row r="151">
          <cell r="C151" t="str">
            <v>Manchester Community Schools</v>
          </cell>
        </row>
        <row r="152">
          <cell r="C152" t="str">
            <v>Marion Community Schools</v>
          </cell>
        </row>
        <row r="153">
          <cell r="C153" t="str">
            <v>Medora Community School Corp</v>
          </cell>
        </row>
        <row r="154">
          <cell r="C154" t="str">
            <v>Merrillville Community School</v>
          </cell>
        </row>
        <row r="155">
          <cell r="C155" t="str">
            <v>Michigan City Area Schools</v>
          </cell>
        </row>
        <row r="156">
          <cell r="C156" t="str">
            <v>Middlebury Community Schools</v>
          </cell>
        </row>
        <row r="157">
          <cell r="C157" t="str">
            <v>Milan Community Schools</v>
          </cell>
        </row>
        <row r="158">
          <cell r="C158" t="str">
            <v>Mill Creek Community Sch Corp</v>
          </cell>
        </row>
        <row r="159">
          <cell r="C159" t="str">
            <v>Mississinewa Community School Corp</v>
          </cell>
        </row>
        <row r="160">
          <cell r="C160" t="str">
            <v>Mitchell Community Schools</v>
          </cell>
        </row>
        <row r="161">
          <cell r="C161" t="str">
            <v>Monroe Central School Corp</v>
          </cell>
        </row>
        <row r="162">
          <cell r="C162" t="str">
            <v>Monroe County Com Sch Corp</v>
          </cell>
        </row>
        <row r="163">
          <cell r="C163" t="str">
            <v>Monroe-Gregg School District</v>
          </cell>
        </row>
        <row r="164">
          <cell r="C164" t="str">
            <v>Mooresville Con School Corp</v>
          </cell>
        </row>
        <row r="165">
          <cell r="C165" t="str">
            <v>Mt Vernon Community Sch Corp</v>
          </cell>
        </row>
        <row r="166">
          <cell r="C166" t="str">
            <v>Muncie Community Schools</v>
          </cell>
        </row>
        <row r="167">
          <cell r="C167" t="str">
            <v>Nettle Creek School Corp</v>
          </cell>
        </row>
        <row r="168">
          <cell r="C168" t="str">
            <v>New Albany-Floyd Co Con Sch</v>
          </cell>
        </row>
        <row r="169">
          <cell r="C169" t="str">
            <v>New Castle Community Sch Corp</v>
          </cell>
        </row>
        <row r="170">
          <cell r="C170" t="str">
            <v>New Prairie United School Corp</v>
          </cell>
        </row>
        <row r="171">
          <cell r="C171" t="str">
            <v>Nineveh-Hensley-Jackson United</v>
          </cell>
        </row>
        <row r="172">
          <cell r="C172" t="str">
            <v>Noblesville Schools</v>
          </cell>
        </row>
        <row r="173">
          <cell r="C173" t="str">
            <v>North Adams Community Schools</v>
          </cell>
        </row>
        <row r="174">
          <cell r="C174" t="str">
            <v>North Central Parke Con Sch Corp</v>
          </cell>
        </row>
        <row r="175">
          <cell r="C175" t="str">
            <v>North Daviess Com Schools</v>
          </cell>
        </row>
        <row r="176">
          <cell r="C176" t="str">
            <v>North Gibson School Corp</v>
          </cell>
        </row>
        <row r="177">
          <cell r="C177" t="str">
            <v>North Harrison Com School Corp</v>
          </cell>
        </row>
        <row r="178">
          <cell r="C178" t="str">
            <v>North Judson-San Pierre Sch Corp</v>
          </cell>
        </row>
        <row r="179">
          <cell r="C179" t="str">
            <v>North Knox School Corp</v>
          </cell>
        </row>
        <row r="180">
          <cell r="C180" t="str">
            <v>North Lawrence Com Schools</v>
          </cell>
        </row>
        <row r="181">
          <cell r="C181" t="str">
            <v>North Miami Community Schools</v>
          </cell>
        </row>
        <row r="182">
          <cell r="C182" t="str">
            <v>North Montgomery Com Sch Corp</v>
          </cell>
        </row>
        <row r="183">
          <cell r="C183" t="str">
            <v>North Newton School Corp</v>
          </cell>
        </row>
        <row r="184">
          <cell r="C184" t="str">
            <v>North Putnam Community Schools</v>
          </cell>
        </row>
        <row r="185">
          <cell r="C185" t="str">
            <v>North Spencer County Sch Corp</v>
          </cell>
        </row>
        <row r="186">
          <cell r="C186" t="str">
            <v>North Vermillion Com Sch Corp</v>
          </cell>
        </row>
        <row r="187">
          <cell r="C187" t="str">
            <v>North West Hendricks Schools</v>
          </cell>
        </row>
        <row r="188">
          <cell r="C188" t="str">
            <v>North White School Corp</v>
          </cell>
        </row>
        <row r="189">
          <cell r="C189" t="str">
            <v>Northeast Dubois Co Sch Corp</v>
          </cell>
        </row>
        <row r="190">
          <cell r="C190" t="str">
            <v>Northeast School Corp</v>
          </cell>
        </row>
        <row r="191">
          <cell r="C191" t="str">
            <v>Northeastern Wayne Schools</v>
          </cell>
        </row>
        <row r="192">
          <cell r="C192" t="str">
            <v>Northern Wells Com Schools</v>
          </cell>
        </row>
        <row r="193">
          <cell r="C193" t="str">
            <v>Northwest Allen County Schools</v>
          </cell>
        </row>
        <row r="194">
          <cell r="C194" t="str">
            <v>Northwestern Con School Corp</v>
          </cell>
        </row>
        <row r="195">
          <cell r="C195" t="str">
            <v>Northwestern School Corp</v>
          </cell>
        </row>
        <row r="196">
          <cell r="C196" t="str">
            <v>Oak Hill United School Corp</v>
          </cell>
        </row>
        <row r="197">
          <cell r="C197" t="str">
            <v>Oregon-Davis School Corp</v>
          </cell>
        </row>
        <row r="198">
          <cell r="C198" t="str">
            <v>Orleans Community Schools</v>
          </cell>
        </row>
        <row r="199">
          <cell r="C199" t="str">
            <v>Paoli Community School Corp</v>
          </cell>
        </row>
        <row r="200">
          <cell r="C200" t="str">
            <v>Penn-Harris-Madison Sch Corp</v>
          </cell>
        </row>
        <row r="201">
          <cell r="C201" t="str">
            <v>Perry Central Com Schools Corp</v>
          </cell>
        </row>
        <row r="202">
          <cell r="C202" t="str">
            <v>Peru Community Schools</v>
          </cell>
        </row>
        <row r="203">
          <cell r="C203" t="str">
            <v>Pike County School Corp</v>
          </cell>
        </row>
        <row r="204">
          <cell r="C204" t="str">
            <v>Pioneer Regional School Corp</v>
          </cell>
        </row>
        <row r="205">
          <cell r="C205" t="str">
            <v>Plainfield Community Sch Corp</v>
          </cell>
        </row>
        <row r="206">
          <cell r="C206" t="str">
            <v>Plymouth Community School Corp</v>
          </cell>
        </row>
        <row r="207">
          <cell r="C207" t="str">
            <v>Portage Township Schools</v>
          </cell>
        </row>
        <row r="208">
          <cell r="C208" t="str">
            <v>Porter Township School Corp</v>
          </cell>
        </row>
        <row r="209">
          <cell r="C209" t="str">
            <v>Prairie Heights Com Sch Corp</v>
          </cell>
        </row>
        <row r="210">
          <cell r="C210" t="str">
            <v>Randolph Central School Corp</v>
          </cell>
        </row>
        <row r="211">
          <cell r="C211" t="str">
            <v>Randolph Eastern School Corp</v>
          </cell>
        </row>
        <row r="212">
          <cell r="C212" t="str">
            <v>Randolph Southern School Corp</v>
          </cell>
        </row>
        <row r="213">
          <cell r="C213" t="str">
            <v>Rensselaer Central School Corp</v>
          </cell>
        </row>
        <row r="214">
          <cell r="C214" t="str">
            <v>Richland-Bean Blossom C S C</v>
          </cell>
        </row>
        <row r="215">
          <cell r="C215" t="str">
            <v>Richmond Community School</v>
          </cell>
        </row>
        <row r="216">
          <cell r="C216" t="str">
            <v>Rising Sun-Ohio Co Com</v>
          </cell>
        </row>
        <row r="217">
          <cell r="C217" t="str">
            <v>River Forest Community Sch Corp</v>
          </cell>
        </row>
        <row r="218">
          <cell r="C218" t="str">
            <v>Rochester Community Sch Corp</v>
          </cell>
        </row>
        <row r="219">
          <cell r="C219" t="str">
            <v>Rossville Con School District</v>
          </cell>
        </row>
        <row r="220">
          <cell r="C220" t="str">
            <v>Rush County Schools</v>
          </cell>
        </row>
        <row r="221">
          <cell r="C221" t="str">
            <v>Salem Community Schools</v>
          </cell>
        </row>
        <row r="222">
          <cell r="C222" t="str">
            <v>School City of East Chicago</v>
          </cell>
        </row>
        <row r="223">
          <cell r="C223" t="str">
            <v>School City of Hammond</v>
          </cell>
        </row>
        <row r="224">
          <cell r="C224" t="str">
            <v>School City of Hobart</v>
          </cell>
        </row>
        <row r="225">
          <cell r="C225" t="str">
            <v>School City of Mishawaka</v>
          </cell>
        </row>
        <row r="226">
          <cell r="C226" t="str">
            <v>School Town of Highland</v>
          </cell>
        </row>
        <row r="227">
          <cell r="C227" t="str">
            <v>School Town of Munster</v>
          </cell>
        </row>
        <row r="228">
          <cell r="C228" t="str">
            <v>School Town of Speedway</v>
          </cell>
        </row>
        <row r="229">
          <cell r="C229" t="str">
            <v>Scott County School District 1</v>
          </cell>
        </row>
        <row r="230">
          <cell r="C230" t="str">
            <v>Scott County School District 2</v>
          </cell>
        </row>
        <row r="231">
          <cell r="C231" t="str">
            <v>Seymour Community Schools</v>
          </cell>
        </row>
        <row r="232">
          <cell r="C232" t="str">
            <v>Shelby Eastern Schools</v>
          </cell>
        </row>
        <row r="233">
          <cell r="C233" t="str">
            <v>Shelbyville Central Schools</v>
          </cell>
        </row>
        <row r="234">
          <cell r="C234" t="str">
            <v>Shenandoah School Corporation</v>
          </cell>
        </row>
        <row r="235">
          <cell r="C235" t="str">
            <v>Sheridan Community Schools</v>
          </cell>
        </row>
        <row r="236">
          <cell r="C236" t="str">
            <v>Shoals Community School Corp</v>
          </cell>
        </row>
        <row r="237">
          <cell r="C237" t="str">
            <v>Smith-Green Community Schools</v>
          </cell>
        </row>
        <row r="238">
          <cell r="C238" t="str">
            <v>South Adams Schools</v>
          </cell>
        </row>
        <row r="239">
          <cell r="C239" t="str">
            <v>South Bend Community Sch Corp</v>
          </cell>
        </row>
        <row r="240">
          <cell r="C240" t="str">
            <v>South Central Com School Corp</v>
          </cell>
        </row>
        <row r="241">
          <cell r="C241" t="str">
            <v>South Dearborn Com School Corp</v>
          </cell>
        </row>
        <row r="242">
          <cell r="C242" t="str">
            <v>South Gibson School Corp</v>
          </cell>
        </row>
        <row r="243">
          <cell r="C243" t="str">
            <v>South Harrison Com Schools</v>
          </cell>
        </row>
        <row r="244">
          <cell r="C244" t="str">
            <v>South Henry School Corp</v>
          </cell>
        </row>
        <row r="245">
          <cell r="C245" t="str">
            <v>South Knox School Corp</v>
          </cell>
        </row>
        <row r="246">
          <cell r="C246" t="str">
            <v>South Madison Com Sch Corp</v>
          </cell>
        </row>
        <row r="247">
          <cell r="C247" t="str">
            <v>South Montgomery Com Sch Corp</v>
          </cell>
        </row>
        <row r="248">
          <cell r="C248" t="str">
            <v>South Newton School Corp</v>
          </cell>
        </row>
        <row r="249">
          <cell r="C249" t="str">
            <v>South Putnam Community Schools</v>
          </cell>
        </row>
        <row r="250">
          <cell r="C250" t="str">
            <v>South Ripley Com Sch Corp</v>
          </cell>
        </row>
        <row r="251">
          <cell r="C251" t="str">
            <v>South Spencer County Sch Corp</v>
          </cell>
        </row>
        <row r="252">
          <cell r="C252" t="str">
            <v>South Vermillion Com Sch Corp</v>
          </cell>
        </row>
        <row r="253">
          <cell r="C253" t="str">
            <v>Southeast Dubois Co Sch Corp</v>
          </cell>
        </row>
        <row r="254">
          <cell r="C254" t="str">
            <v>Southeast Fountain School Corp</v>
          </cell>
        </row>
        <row r="255">
          <cell r="C255" t="str">
            <v>Southern Hancock Co Com Sch Corp</v>
          </cell>
        </row>
        <row r="256">
          <cell r="C256" t="str">
            <v>Southern Wells Com Schools</v>
          </cell>
        </row>
        <row r="257">
          <cell r="C257" t="str">
            <v>Southwest Dubois Co Sch Corp</v>
          </cell>
        </row>
        <row r="258">
          <cell r="C258" t="str">
            <v>Southwest Parke Com Sch Corp</v>
          </cell>
        </row>
        <row r="259">
          <cell r="C259" t="str">
            <v>Southwest School Corp</v>
          </cell>
        </row>
        <row r="260">
          <cell r="C260" t="str">
            <v>Southwestern Con Sch Shelby Co</v>
          </cell>
        </row>
        <row r="261">
          <cell r="C261" t="str">
            <v>Southwestern-Jefferson Co Con</v>
          </cell>
        </row>
        <row r="262">
          <cell r="C262" t="str">
            <v>Spencer-Owen Community Schools</v>
          </cell>
        </row>
        <row r="263">
          <cell r="C263" t="str">
            <v>Springs Valley Com School Corp</v>
          </cell>
        </row>
        <row r="264">
          <cell r="C264" t="str">
            <v>Sunman-Dearborn Com Sch Corp</v>
          </cell>
        </row>
        <row r="265">
          <cell r="C265" t="str">
            <v>Switzerland County School Corp</v>
          </cell>
        </row>
        <row r="266">
          <cell r="C266" t="str">
            <v>Taylor Community School Corp</v>
          </cell>
        </row>
        <row r="267">
          <cell r="C267" t="str">
            <v>Tell City-Troy Twp School Corp</v>
          </cell>
        </row>
        <row r="268">
          <cell r="C268" t="str">
            <v>Tippecanoe School Corp</v>
          </cell>
        </row>
        <row r="269">
          <cell r="C269" t="str">
            <v>Tippecanoe Valley School Corp</v>
          </cell>
        </row>
        <row r="270">
          <cell r="C270" t="str">
            <v>Tipton Community School Corp</v>
          </cell>
        </row>
        <row r="271">
          <cell r="C271" t="str">
            <v>Tri-Central Community Schools</v>
          </cell>
        </row>
        <row r="272">
          <cell r="C272" t="str">
            <v>Tri-County School Corp</v>
          </cell>
        </row>
        <row r="273">
          <cell r="C273" t="str">
            <v>Tri-Creek School Corp</v>
          </cell>
        </row>
        <row r="274">
          <cell r="C274" t="str">
            <v>Triton School Corporation</v>
          </cell>
        </row>
        <row r="275">
          <cell r="C275" t="str">
            <v>Tri-Township Cons School Corp</v>
          </cell>
        </row>
        <row r="276">
          <cell r="C276" t="str">
            <v>Twin Lakes School Corp</v>
          </cell>
        </row>
        <row r="277">
          <cell r="C277" t="str">
            <v>Union Co/Clg Corner Joint Sch Dist</v>
          </cell>
        </row>
        <row r="278">
          <cell r="C278" t="str">
            <v>Union School Corporation</v>
          </cell>
        </row>
        <row r="279">
          <cell r="C279" t="str">
            <v>Union Township School Corp</v>
          </cell>
        </row>
        <row r="280">
          <cell r="C280" t="str">
            <v>Union-North United School Corp</v>
          </cell>
        </row>
        <row r="281">
          <cell r="C281" t="str">
            <v>Valparaiso Community Schools</v>
          </cell>
        </row>
        <row r="282">
          <cell r="C282" t="str">
            <v>Vigo County School Corp</v>
          </cell>
        </row>
        <row r="283">
          <cell r="C283" t="str">
            <v>Vincennes Community Sch Corp</v>
          </cell>
        </row>
        <row r="284">
          <cell r="C284" t="str">
            <v>Wabash City Schools</v>
          </cell>
        </row>
        <row r="285">
          <cell r="C285" t="str">
            <v>Wa-Nee Community Schools</v>
          </cell>
        </row>
        <row r="286">
          <cell r="C286" t="str">
            <v>Warrick County School Corp</v>
          </cell>
        </row>
        <row r="287">
          <cell r="C287" t="str">
            <v>Warsaw Community Schools</v>
          </cell>
        </row>
        <row r="288">
          <cell r="C288" t="str">
            <v>Washington Com Schools Inc</v>
          </cell>
        </row>
        <row r="289">
          <cell r="C289" t="str">
            <v>Wawasee Community School Corp</v>
          </cell>
        </row>
        <row r="290">
          <cell r="C290" t="str">
            <v>Wes-Del Community Schools</v>
          </cell>
        </row>
        <row r="291">
          <cell r="C291" t="str">
            <v>West Central School Corp</v>
          </cell>
        </row>
        <row r="292">
          <cell r="C292" t="str">
            <v>West Clark Community Schools</v>
          </cell>
        </row>
        <row r="293">
          <cell r="C293" t="str">
            <v>West Lafayette Com School Corp</v>
          </cell>
        </row>
        <row r="294">
          <cell r="C294" t="str">
            <v>West Noble School Corporation</v>
          </cell>
        </row>
        <row r="295">
          <cell r="C295" t="str">
            <v>West Washington School Corp</v>
          </cell>
        </row>
        <row r="296">
          <cell r="C296" t="str">
            <v>Western Boone Co Com Sch Dist</v>
          </cell>
        </row>
        <row r="297">
          <cell r="C297" t="str">
            <v>Western School Corp</v>
          </cell>
        </row>
        <row r="298">
          <cell r="C298" t="str">
            <v>Western Wayne Schools</v>
          </cell>
        </row>
        <row r="299">
          <cell r="C299" t="str">
            <v>Westfield-Washington Schools</v>
          </cell>
        </row>
        <row r="300">
          <cell r="C300" t="str">
            <v>Westview School Corporation</v>
          </cell>
        </row>
        <row r="301">
          <cell r="C301" t="str">
            <v>White River Valley Sch Dist</v>
          </cell>
        </row>
        <row r="302">
          <cell r="C302" t="str">
            <v>Whiting School City</v>
          </cell>
        </row>
        <row r="303">
          <cell r="C303" t="str">
            <v>Whitko Community School Corp</v>
          </cell>
        </row>
        <row r="304">
          <cell r="C304" t="str">
            <v>Whitley Co Cons Schools</v>
          </cell>
        </row>
        <row r="305">
          <cell r="C305" t="str">
            <v>Yorktown Community Schools</v>
          </cell>
        </row>
        <row r="306">
          <cell r="C306" t="str">
            <v>Zionsville Community Schools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rued interest Bond"/>
      <sheetName val="Sheet1"/>
      <sheetName val="Bond Amortization1"/>
      <sheetName val="Bond Amortization1 (2)"/>
      <sheetName val="Bond Amortization1 (3)"/>
      <sheetName val="Bond Discount"/>
      <sheetName val="Balance Sheet"/>
      <sheetName val="Bond Closing Costs Amortization"/>
      <sheetName val="Grants"/>
      <sheetName val="AR Grants"/>
      <sheetName val="AR School Districts"/>
      <sheetName val="All"/>
      <sheetName val="Facility"/>
      <sheetName val="Technology"/>
      <sheetName val="Curriculum"/>
      <sheetName val="Salary Accts &amp; Unions"/>
      <sheetName val="Validation Tabl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C49:D90" totalsRowShown="0" headerRowDxfId="66" dataDxfId="65">
  <autoFilter ref="C49:D90" xr:uid="{00000000-0009-0000-0100-000002000000}"/>
  <tableColumns count="2">
    <tableColumn id="1" xr3:uid="{00000000-0010-0000-0000-000001000000}" name="SCHOOLS" dataDxfId="64"/>
    <tableColumn id="2" xr3:uid="{00000000-0010-0000-0000-000002000000}" name="YrOpen" dataDxfId="6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J32"/>
  <sheetViews>
    <sheetView topLeftCell="B19" zoomScaleNormal="100" zoomScaleSheetLayoutView="100" workbookViewId="0">
      <selection activeCell="D19" sqref="D19:D20"/>
    </sheetView>
  </sheetViews>
  <sheetFormatPr defaultColWidth="7.75" defaultRowHeight="15" x14ac:dyDescent="0.35"/>
  <cols>
    <col min="1" max="2" width="2.33203125" style="7" customWidth="1"/>
    <col min="3" max="3" width="3.5" style="7" customWidth="1"/>
    <col min="4" max="4" width="36.58203125" style="7" customWidth="1"/>
    <col min="5" max="5" width="79.58203125" style="7" customWidth="1"/>
    <col min="6" max="6" width="2.33203125" style="7" customWidth="1"/>
    <col min="7" max="16384" width="7.75" style="7"/>
  </cols>
  <sheetData>
    <row r="1" spans="2:6" ht="15.5" thickBot="1" x14ac:dyDescent="0.4"/>
    <row r="2" spans="2:6" x14ac:dyDescent="0.35">
      <c r="B2" s="147"/>
      <c r="C2" s="148"/>
      <c r="D2" s="148"/>
      <c r="E2" s="148"/>
      <c r="F2" s="149"/>
    </row>
    <row r="3" spans="2:6" x14ac:dyDescent="0.35">
      <c r="B3" s="150"/>
      <c r="C3" s="151"/>
      <c r="D3" s="151"/>
      <c r="E3" s="151"/>
      <c r="F3" s="152"/>
    </row>
    <row r="4" spans="2:6" x14ac:dyDescent="0.35">
      <c r="B4" s="150"/>
      <c r="C4" s="151"/>
      <c r="D4" s="151"/>
      <c r="E4" s="151"/>
      <c r="F4" s="152"/>
    </row>
    <row r="5" spans="2:6" x14ac:dyDescent="0.35">
      <c r="B5" s="150"/>
      <c r="C5" s="151"/>
      <c r="D5" s="151"/>
      <c r="E5" s="151"/>
      <c r="F5" s="152"/>
    </row>
    <row r="6" spans="2:6" x14ac:dyDescent="0.35">
      <c r="B6" s="150"/>
      <c r="C6" s="151"/>
      <c r="D6" s="151"/>
      <c r="E6" s="151"/>
      <c r="F6" s="152"/>
    </row>
    <row r="7" spans="2:6" ht="18.5" x14ac:dyDescent="0.45">
      <c r="B7" s="166"/>
      <c r="C7" s="427" t="str">
        <f ca="1" xml:space="preserve"> "Instructions for Annual and Quarterly Budget Submissions: FY " &amp;CONTROL!G22</f>
        <v>Instructions for Annual and Quarterly Budget Submissions: FY 2024-25</v>
      </c>
      <c r="D7" s="428"/>
      <c r="E7" s="428"/>
      <c r="F7" s="167"/>
    </row>
    <row r="8" spans="2:6" ht="18.5" x14ac:dyDescent="0.45">
      <c r="B8" s="195"/>
      <c r="C8" s="427" t="s">
        <v>395</v>
      </c>
      <c r="D8" s="437"/>
      <c r="E8" s="437"/>
      <c r="F8" s="167"/>
    </row>
    <row r="9" spans="2:6" ht="19" thickBot="1" x14ac:dyDescent="0.5">
      <c r="B9" s="195"/>
      <c r="C9" s="279"/>
      <c r="D9" s="280"/>
      <c r="E9" s="280"/>
      <c r="F9" s="167"/>
    </row>
    <row r="10" spans="2:6" ht="15.5" x14ac:dyDescent="0.35">
      <c r="B10" s="150"/>
      <c r="C10" s="429" t="s">
        <v>314</v>
      </c>
      <c r="D10" s="430"/>
      <c r="E10" s="431"/>
      <c r="F10" s="152"/>
    </row>
    <row r="11" spans="2:6" ht="16" thickBot="1" x14ac:dyDescent="0.4">
      <c r="B11" s="150"/>
      <c r="C11" s="434" t="s">
        <v>313</v>
      </c>
      <c r="D11" s="435"/>
      <c r="E11" s="436"/>
      <c r="F11" s="152"/>
    </row>
    <row r="12" spans="2:6" ht="25" customHeight="1" x14ac:dyDescent="0.35">
      <c r="B12" s="150"/>
      <c r="C12" s="181" t="s">
        <v>269</v>
      </c>
      <c r="D12" s="43"/>
      <c r="E12" s="182"/>
      <c r="F12" s="152"/>
    </row>
    <row r="13" spans="2:6" ht="22.5" customHeight="1" x14ac:dyDescent="0.35">
      <c r="B13" s="150"/>
      <c r="C13" s="183"/>
      <c r="D13" s="194" t="s">
        <v>151</v>
      </c>
      <c r="E13" s="185" t="s">
        <v>305</v>
      </c>
      <c r="F13" s="152"/>
    </row>
    <row r="14" spans="2:6" ht="22.5" customHeight="1" x14ac:dyDescent="0.35">
      <c r="B14" s="150"/>
      <c r="C14" s="183"/>
      <c r="D14" s="194" t="s">
        <v>152</v>
      </c>
      <c r="E14" s="186" t="s">
        <v>156</v>
      </c>
      <c r="F14" s="152"/>
    </row>
    <row r="15" spans="2:6" ht="25" customHeight="1" x14ac:dyDescent="0.35">
      <c r="B15" s="150"/>
      <c r="C15" s="181" t="s">
        <v>93</v>
      </c>
      <c r="D15" s="43"/>
      <c r="E15" s="184"/>
      <c r="F15" s="152"/>
    </row>
    <row r="16" spans="2:6" ht="72" customHeight="1" x14ac:dyDescent="0.35">
      <c r="B16" s="150"/>
      <c r="C16" s="43"/>
      <c r="D16" s="194" t="s">
        <v>153</v>
      </c>
      <c r="E16" s="186" t="s">
        <v>315</v>
      </c>
      <c r="F16" s="152"/>
    </row>
    <row r="17" spans="2:10" ht="59.25" customHeight="1" x14ac:dyDescent="0.35">
      <c r="B17" s="150"/>
      <c r="C17" s="43"/>
      <c r="D17" s="205" t="s">
        <v>270</v>
      </c>
      <c r="E17" s="187" t="s">
        <v>306</v>
      </c>
      <c r="F17" s="152"/>
      <c r="J17" s="8"/>
    </row>
    <row r="18" spans="2:10" ht="122.25" customHeight="1" x14ac:dyDescent="0.35">
      <c r="B18" s="150"/>
      <c r="C18" s="43"/>
      <c r="D18" s="194" t="s">
        <v>154</v>
      </c>
      <c r="E18" s="186" t="s">
        <v>396</v>
      </c>
      <c r="F18" s="152"/>
      <c r="H18" s="16"/>
      <c r="J18" s="17"/>
    </row>
    <row r="19" spans="2:10" ht="293.25" customHeight="1" x14ac:dyDescent="0.35">
      <c r="B19" s="150"/>
      <c r="C19" s="43"/>
      <c r="D19" s="432" t="s">
        <v>155</v>
      </c>
      <c r="E19" s="187" t="s">
        <v>325</v>
      </c>
      <c r="F19" s="152"/>
      <c r="H19" s="16"/>
      <c r="J19" s="17"/>
    </row>
    <row r="20" spans="2:10" ht="196.5" customHeight="1" x14ac:dyDescent="0.35">
      <c r="B20" s="150"/>
      <c r="C20" s="175"/>
      <c r="D20" s="433"/>
      <c r="E20" s="188" t="s">
        <v>326</v>
      </c>
      <c r="F20" s="152"/>
      <c r="J20" s="8"/>
    </row>
    <row r="21" spans="2:10" ht="15.75" customHeight="1" x14ac:dyDescent="0.35">
      <c r="B21" s="180"/>
      <c r="C21" s="175"/>
      <c r="D21" s="192"/>
      <c r="E21" s="193"/>
      <c r="F21" s="152"/>
      <c r="J21" s="8"/>
    </row>
    <row r="22" spans="2:10" ht="18" customHeight="1" x14ac:dyDescent="0.35">
      <c r="B22" s="150"/>
      <c r="C22" s="45"/>
      <c r="D22" s="176" t="s">
        <v>268</v>
      </c>
      <c r="E22" s="177"/>
      <c r="F22" s="152"/>
    </row>
    <row r="23" spans="2:10" ht="15" customHeight="1" thickBot="1" x14ac:dyDescent="0.4">
      <c r="B23" s="159"/>
      <c r="C23" s="171"/>
      <c r="D23" s="171"/>
      <c r="E23" s="178"/>
      <c r="F23" s="179"/>
    </row>
    <row r="24" spans="2:10" ht="15" customHeight="1" x14ac:dyDescent="0.35"/>
    <row r="25" spans="2:10" ht="15" customHeight="1" x14ac:dyDescent="0.35"/>
    <row r="27" spans="2:10" ht="13.5" customHeight="1" x14ac:dyDescent="0.35"/>
    <row r="28" spans="2:10" ht="15.75" customHeight="1" x14ac:dyDescent="0.35"/>
    <row r="29" spans="2:10" ht="15" customHeight="1" x14ac:dyDescent="0.35"/>
    <row r="30" spans="2:10" ht="12.75" customHeight="1" x14ac:dyDescent="0.35"/>
    <row r="31" spans="2:10" ht="12.75" customHeight="1" x14ac:dyDescent="0.35"/>
    <row r="32" spans="2:10" ht="12.75" customHeight="1" x14ac:dyDescent="0.35"/>
  </sheetData>
  <sheetProtection sheet="1" objects="1" scenarios="1" selectLockedCells="1"/>
  <mergeCells count="5">
    <mergeCell ref="C7:E7"/>
    <mergeCell ref="C10:E10"/>
    <mergeCell ref="D19:D20"/>
    <mergeCell ref="C11:E11"/>
    <mergeCell ref="C8:E8"/>
  </mergeCells>
  <hyperlinks>
    <hyperlink ref="D16" location="'3. School Information'!A1" display="3. School Information" xr:uid="{00000000-0004-0000-0000-000000000000}"/>
    <hyperlink ref="D17" location="'1. Instructions'!A1" display="4. Statement of Financial Position" xr:uid="{00000000-0004-0000-0000-000002000000}"/>
    <hyperlink ref="D19" location="'6. Quarterly Report'!A1" display="6. Quarterly Report" xr:uid="{00000000-0004-0000-0000-000003000000}"/>
    <hyperlink ref="D13" location="'1. Instructions'!A1" display="1. Instructions" xr:uid="{00000000-0004-0000-0000-000005000000}"/>
    <hyperlink ref="D14" location="'2. Reporting Dates'!A1" display="2. Reporting Dates" xr:uid="{00000000-0004-0000-0000-000006000000}"/>
    <hyperlink ref="D18" location="'5. Annual Budget'!A1" display="5. Annual Budget" xr:uid="{C23357BC-940D-484C-9F25-E8A644349E1D}"/>
  </hyperlinks>
  <printOptions horizontalCentered="1"/>
  <pageMargins left="0.7" right="0.7" top="0.85" bottom="0.75" header="0.3" footer="0.3"/>
  <pageSetup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08080"/>
    <pageSetUpPr fitToPage="1"/>
  </sheetPr>
  <dimension ref="B1:J25"/>
  <sheetViews>
    <sheetView zoomScaleNormal="100" zoomScaleSheetLayoutView="100" workbookViewId="0">
      <selection activeCell="J12" sqref="J12"/>
    </sheetView>
  </sheetViews>
  <sheetFormatPr defaultColWidth="7.75" defaultRowHeight="15" x14ac:dyDescent="0.35"/>
  <cols>
    <col min="1" max="1" width="2.33203125" style="7" customWidth="1"/>
    <col min="2" max="2" width="1" style="7" customWidth="1"/>
    <col min="3" max="3" width="1.25" style="7" customWidth="1"/>
    <col min="4" max="4" width="36.58203125" style="7" customWidth="1"/>
    <col min="5" max="5" width="71.58203125" style="7" customWidth="1"/>
    <col min="6" max="6" width="2.33203125" style="7" customWidth="1"/>
    <col min="7" max="8" width="7.75" style="7"/>
    <col min="9" max="9" width="14" style="7" bestFit="1" customWidth="1"/>
    <col min="10" max="16384" width="7.75" style="7"/>
  </cols>
  <sheetData>
    <row r="1" spans="2:10" ht="15.5" thickBot="1" x14ac:dyDescent="0.4"/>
    <row r="2" spans="2:10" x14ac:dyDescent="0.35">
      <c r="B2" s="147"/>
      <c r="C2" s="148"/>
      <c r="D2" s="148"/>
      <c r="E2" s="148"/>
      <c r="F2" s="149"/>
    </row>
    <row r="3" spans="2:10" x14ac:dyDescent="0.35">
      <c r="B3" s="150"/>
      <c r="C3" s="151"/>
      <c r="D3" s="151"/>
      <c r="E3" s="151"/>
      <c r="F3" s="152"/>
    </row>
    <row r="4" spans="2:10" x14ac:dyDescent="0.35">
      <c r="B4" s="150"/>
      <c r="C4" s="151"/>
      <c r="D4" s="151"/>
      <c r="E4" s="151"/>
      <c r="F4" s="152"/>
    </row>
    <row r="5" spans="2:10" x14ac:dyDescent="0.35">
      <c r="B5" s="150"/>
      <c r="C5" s="151"/>
      <c r="D5" s="151"/>
      <c r="E5" s="151"/>
      <c r="F5" s="152"/>
    </row>
    <row r="6" spans="2:10" x14ac:dyDescent="0.35">
      <c r="B6" s="150"/>
      <c r="C6" s="151"/>
      <c r="D6" s="151"/>
      <c r="E6" s="151"/>
      <c r="F6" s="152"/>
    </row>
    <row r="7" spans="2:10" ht="18.5" x14ac:dyDescent="0.45">
      <c r="B7" s="166"/>
      <c r="C7" s="427" t="str">
        <f ca="1">"Key Reporting Dates: FY "&amp;CONTROL!G22</f>
        <v>Key Reporting Dates: FY 2024-25</v>
      </c>
      <c r="D7" s="428"/>
      <c r="E7" s="428"/>
      <c r="F7" s="167"/>
    </row>
    <row r="8" spans="2:10" ht="15.75" customHeight="1" x14ac:dyDescent="0.45">
      <c r="B8" s="195"/>
      <c r="C8" s="282"/>
      <c r="D8" s="216"/>
      <c r="E8" s="216"/>
      <c r="F8" s="167"/>
    </row>
    <row r="9" spans="2:10" ht="15.5" x14ac:dyDescent="0.35">
      <c r="B9" s="150"/>
      <c r="C9" s="168"/>
      <c r="D9" s="169" t="s">
        <v>44</v>
      </c>
      <c r="E9" s="169" t="s">
        <v>110</v>
      </c>
      <c r="F9" s="170"/>
    </row>
    <row r="10" spans="2:10" ht="28.5" customHeight="1" x14ac:dyDescent="0.35">
      <c r="B10" s="150"/>
      <c r="C10" s="151"/>
      <c r="D10" s="281" t="s">
        <v>397</v>
      </c>
      <c r="E10" s="258" t="s">
        <v>308</v>
      </c>
      <c r="F10" s="170"/>
    </row>
    <row r="11" spans="2:10" ht="84.75" customHeight="1" x14ac:dyDescent="0.35">
      <c r="B11" s="150"/>
      <c r="C11" s="151"/>
      <c r="D11" s="281" t="s">
        <v>328</v>
      </c>
      <c r="E11" s="196" t="s">
        <v>318</v>
      </c>
      <c r="F11" s="170"/>
      <c r="I11" s="41"/>
      <c r="J11" s="17"/>
    </row>
    <row r="12" spans="2:10" ht="72" customHeight="1" x14ac:dyDescent="0.35">
      <c r="B12" s="150"/>
      <c r="C12" s="151"/>
      <c r="D12" s="281" t="s">
        <v>329</v>
      </c>
      <c r="E12" s="196" t="s">
        <v>319</v>
      </c>
      <c r="F12" s="170"/>
    </row>
    <row r="13" spans="2:10" ht="24.75" customHeight="1" x14ac:dyDescent="0.35">
      <c r="B13" s="150"/>
      <c r="C13" s="151"/>
      <c r="D13" s="281" t="s">
        <v>329</v>
      </c>
      <c r="E13" s="196" t="str">
        <f ca="1">"• Audit due to SBOA (for the "&amp;CONTROL!G23&amp;" FY)."</f>
        <v>• Audit due to SBOA (for the 2023-24 FY).</v>
      </c>
      <c r="F13" s="170"/>
      <c r="H13" s="16"/>
      <c r="I13" s="40"/>
      <c r="J13" s="8"/>
    </row>
    <row r="14" spans="2:10" ht="69" customHeight="1" x14ac:dyDescent="0.35">
      <c r="B14" s="150"/>
      <c r="C14" s="151"/>
      <c r="D14" s="281" t="s">
        <v>330</v>
      </c>
      <c r="E14" s="196" t="s">
        <v>320</v>
      </c>
      <c r="F14" s="170"/>
    </row>
    <row r="15" spans="2:10" ht="54.75" customHeight="1" x14ac:dyDescent="0.35">
      <c r="B15" s="150"/>
      <c r="C15" s="151"/>
      <c r="D15" s="281" t="s">
        <v>46</v>
      </c>
      <c r="E15" s="197" t="s">
        <v>321</v>
      </c>
      <c r="F15" s="170"/>
    </row>
    <row r="16" spans="2:10" ht="15" customHeight="1" thickBot="1" x14ac:dyDescent="0.4">
      <c r="B16" s="159"/>
      <c r="C16" s="171"/>
      <c r="D16" s="172"/>
      <c r="E16" s="173"/>
      <c r="F16" s="174"/>
    </row>
    <row r="17" ht="15" customHeight="1" x14ac:dyDescent="0.35"/>
    <row r="18" ht="15" customHeight="1" x14ac:dyDescent="0.35"/>
    <row r="20" ht="13.5" customHeight="1" x14ac:dyDescent="0.35"/>
    <row r="21" ht="15.75" customHeight="1" x14ac:dyDescent="0.35"/>
    <row r="22" ht="15" customHeight="1" x14ac:dyDescent="0.35"/>
    <row r="23" ht="12.75" customHeight="1" x14ac:dyDescent="0.35"/>
    <row r="24" ht="12.75" customHeight="1" x14ac:dyDescent="0.35"/>
    <row r="25" ht="12.75" customHeight="1" x14ac:dyDescent="0.35"/>
  </sheetData>
  <sheetProtection sheet="1" objects="1" scenarios="1" selectLockedCells="1"/>
  <mergeCells count="1">
    <mergeCell ref="C7:E7"/>
  </mergeCells>
  <printOptions horizontalCentered="1"/>
  <pageMargins left="0.7" right="0.7" top="0.85" bottom="0.75" header="0.3" footer="0.3"/>
  <pageSetup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fitToPage="1"/>
  </sheetPr>
  <dimension ref="B1:H61"/>
  <sheetViews>
    <sheetView tabSelected="1" zoomScaleNormal="100" zoomScaleSheetLayoutView="100" workbookViewId="0">
      <selection activeCell="D19" sqref="D19"/>
    </sheetView>
  </sheetViews>
  <sheetFormatPr defaultColWidth="7.75" defaultRowHeight="15" x14ac:dyDescent="0.35"/>
  <cols>
    <col min="1" max="1" width="2.83203125" style="7" customWidth="1"/>
    <col min="2" max="2" width="2.33203125" style="7" customWidth="1"/>
    <col min="3" max="3" width="23.5" style="7" customWidth="1"/>
    <col min="4" max="4" width="28.5" style="7" customWidth="1"/>
    <col min="5" max="5" width="32.58203125" style="7" customWidth="1"/>
    <col min="6" max="6" width="2.83203125" style="7" customWidth="1"/>
    <col min="7" max="16384" width="7.75" style="7"/>
  </cols>
  <sheetData>
    <row r="1" spans="2:7" ht="13.5" customHeight="1" thickBot="1" x14ac:dyDescent="0.4"/>
    <row r="2" spans="2:7" ht="9" customHeight="1" x14ac:dyDescent="0.35">
      <c r="B2" s="147"/>
      <c r="C2" s="148"/>
      <c r="D2" s="148"/>
      <c r="E2" s="148"/>
      <c r="F2" s="149"/>
    </row>
    <row r="3" spans="2:7" ht="9.75" customHeight="1" x14ac:dyDescent="0.35">
      <c r="B3" s="150"/>
      <c r="C3" s="151"/>
      <c r="D3" s="151"/>
      <c r="E3" s="151"/>
      <c r="F3" s="152"/>
    </row>
    <row r="4" spans="2:7" x14ac:dyDescent="0.35">
      <c r="B4" s="150"/>
      <c r="C4" s="151"/>
      <c r="D4" s="151"/>
      <c r="E4" s="151"/>
      <c r="F4" s="152"/>
    </row>
    <row r="5" spans="2:7" x14ac:dyDescent="0.35">
      <c r="B5" s="150"/>
      <c r="C5" s="151"/>
      <c r="D5" s="151"/>
      <c r="E5" s="151"/>
      <c r="F5" s="152"/>
    </row>
    <row r="6" spans="2:7" x14ac:dyDescent="0.35">
      <c r="B6" s="150"/>
      <c r="C6" s="151"/>
      <c r="D6" s="151"/>
      <c r="E6" s="151"/>
      <c r="F6" s="152"/>
    </row>
    <row r="7" spans="2:7" x14ac:dyDescent="0.35">
      <c r="B7" s="150"/>
      <c r="C7" s="151"/>
      <c r="D7" s="151"/>
      <c r="E7" s="151"/>
      <c r="F7" s="152"/>
    </row>
    <row r="8" spans="2:7" ht="27.75" customHeight="1" x14ac:dyDescent="0.45">
      <c r="B8" s="150"/>
      <c r="C8" s="438" t="s">
        <v>109</v>
      </c>
      <c r="D8" s="438"/>
      <c r="E8" s="438"/>
      <c r="F8" s="152"/>
    </row>
    <row r="9" spans="2:7" x14ac:dyDescent="0.35">
      <c r="B9" s="150"/>
      <c r="C9" s="151"/>
      <c r="D9" s="151"/>
      <c r="E9" s="151"/>
      <c r="F9" s="152"/>
    </row>
    <row r="10" spans="2:7" ht="45.75" customHeight="1" x14ac:dyDescent="0.35">
      <c r="B10" s="150"/>
      <c r="C10" s="439" t="str">
        <f>IF(D12=CONTROL!C50,"",D12)</f>
        <v/>
      </c>
      <c r="D10" s="439"/>
      <c r="E10" s="439"/>
      <c r="F10" s="152"/>
    </row>
    <row r="11" spans="2:7" ht="21" customHeight="1" x14ac:dyDescent="0.35">
      <c r="B11" s="150"/>
      <c r="C11" s="153" t="s">
        <v>108</v>
      </c>
      <c r="D11" s="43"/>
      <c r="E11" s="154"/>
      <c r="F11" s="155"/>
      <c r="G11" s="18"/>
    </row>
    <row r="12" spans="2:7" x14ac:dyDescent="0.35">
      <c r="B12" s="150"/>
      <c r="C12" s="156" t="s">
        <v>107</v>
      </c>
      <c r="D12" s="440" t="s">
        <v>147</v>
      </c>
      <c r="E12" s="441"/>
      <c r="F12" s="155"/>
      <c r="G12" s="18"/>
    </row>
    <row r="13" spans="2:7" ht="30" customHeight="1" x14ac:dyDescent="0.35">
      <c r="B13" s="150"/>
      <c r="C13" s="157" t="s">
        <v>284</v>
      </c>
      <c r="D13" s="43"/>
      <c r="E13" s="43"/>
      <c r="F13" s="155"/>
      <c r="G13" s="18"/>
    </row>
    <row r="14" spans="2:7" x14ac:dyDescent="0.35">
      <c r="B14" s="150"/>
      <c r="C14" s="158" t="s">
        <v>106</v>
      </c>
      <c r="D14" s="445" t="s">
        <v>105</v>
      </c>
      <c r="E14" s="445"/>
      <c r="F14" s="155"/>
      <c r="G14" s="18"/>
    </row>
    <row r="15" spans="2:7" x14ac:dyDescent="0.35">
      <c r="B15" s="150"/>
      <c r="C15" s="158" t="s">
        <v>104</v>
      </c>
      <c r="D15" s="446" t="s">
        <v>103</v>
      </c>
      <c r="E15" s="446"/>
      <c r="F15" s="155"/>
      <c r="G15" s="18"/>
    </row>
    <row r="16" spans="2:7" x14ac:dyDescent="0.35">
      <c r="B16" s="150"/>
      <c r="C16" s="158" t="s">
        <v>102</v>
      </c>
      <c r="D16" s="446" t="s">
        <v>101</v>
      </c>
      <c r="E16" s="446"/>
      <c r="F16" s="161"/>
      <c r="G16" s="18"/>
    </row>
    <row r="17" spans="2:8" x14ac:dyDescent="0.35">
      <c r="B17" s="150"/>
      <c r="C17" s="158" t="s">
        <v>100</v>
      </c>
      <c r="D17" s="447" t="s">
        <v>99</v>
      </c>
      <c r="E17" s="447"/>
      <c r="F17" s="161"/>
      <c r="G17" s="18"/>
    </row>
    <row r="18" spans="2:8" ht="30" customHeight="1" x14ac:dyDescent="0.35">
      <c r="B18" s="150"/>
      <c r="C18" s="157" t="s">
        <v>98</v>
      </c>
      <c r="D18" s="42"/>
      <c r="E18" s="43"/>
      <c r="F18" s="161"/>
      <c r="G18" s="18"/>
    </row>
    <row r="19" spans="2:8" x14ac:dyDescent="0.35">
      <c r="B19" s="150"/>
      <c r="C19" s="156" t="s">
        <v>97</v>
      </c>
      <c r="D19" s="44" t="s">
        <v>147</v>
      </c>
      <c r="E19" s="42"/>
      <c r="F19" s="155"/>
      <c r="H19" s="18"/>
    </row>
    <row r="20" spans="2:8" x14ac:dyDescent="0.35">
      <c r="B20" s="150"/>
      <c r="C20" s="158" t="s">
        <v>96</v>
      </c>
      <c r="D20" s="160" t="str">
        <f>IFERROR(IF(INDEX(Table2[[#All],[YrOpen]],MATCH(D12,Table2[[#All],[SCHOOLS]],0))=VALUE(LEFT(AcadYr1,4)),"Planning Year",PriorPeriod),"")</f>
        <v/>
      </c>
      <c r="E20" s="43"/>
      <c r="F20" s="161"/>
    </row>
    <row r="21" spans="2:8" x14ac:dyDescent="0.35">
      <c r="B21" s="150"/>
      <c r="C21" s="162"/>
      <c r="D21" s="43"/>
      <c r="E21" s="444"/>
      <c r="F21" s="155"/>
    </row>
    <row r="22" spans="2:8" x14ac:dyDescent="0.35">
      <c r="B22" s="150"/>
      <c r="C22" s="153" t="s">
        <v>95</v>
      </c>
      <c r="D22" s="43"/>
      <c r="E22" s="444"/>
      <c r="F22" s="155"/>
    </row>
    <row r="23" spans="2:8" x14ac:dyDescent="0.35">
      <c r="B23" s="150"/>
      <c r="C23" s="156" t="s">
        <v>94</v>
      </c>
      <c r="D23" s="163"/>
      <c r="E23" s="444"/>
      <c r="F23" s="161"/>
    </row>
    <row r="24" spans="2:8" x14ac:dyDescent="0.35">
      <c r="B24" s="150"/>
      <c r="C24" s="43"/>
      <c r="D24" s="43"/>
      <c r="E24" s="444"/>
      <c r="F24" s="161"/>
    </row>
    <row r="25" spans="2:8" x14ac:dyDescent="0.35">
      <c r="B25" s="150"/>
      <c r="C25" s="442" t="str">
        <f>CONTROL!C46</f>
        <v>All budgets must be approved by the school's governing board prior to submission. Please provide evidence of board approval (minutes/resolution) at time of submission.</v>
      </c>
      <c r="D25" s="442"/>
      <c r="E25" s="444"/>
      <c r="F25" s="161"/>
    </row>
    <row r="26" spans="2:8" x14ac:dyDescent="0.35">
      <c r="B26" s="150"/>
      <c r="C26" s="442"/>
      <c r="D26" s="442"/>
      <c r="E26" s="43"/>
      <c r="F26" s="161"/>
    </row>
    <row r="27" spans="2:8" x14ac:dyDescent="0.35">
      <c r="B27" s="150"/>
      <c r="C27" s="442"/>
      <c r="D27" s="442"/>
      <c r="E27" s="43"/>
      <c r="F27" s="161"/>
    </row>
    <row r="28" spans="2:8" ht="15.5" thickBot="1" x14ac:dyDescent="0.4">
      <c r="B28" s="159"/>
      <c r="C28" s="443"/>
      <c r="D28" s="443"/>
      <c r="E28" s="164"/>
      <c r="F28" s="165"/>
    </row>
    <row r="29" spans="2:8" x14ac:dyDescent="0.35">
      <c r="C29" s="8"/>
    </row>
    <row r="52" spans="4:4" x14ac:dyDescent="0.35">
      <c r="D52" s="18"/>
    </row>
    <row r="53" spans="4:4" x14ac:dyDescent="0.35">
      <c r="D53" s="18"/>
    </row>
    <row r="54" spans="4:4" x14ac:dyDescent="0.35">
      <c r="D54" s="18"/>
    </row>
    <row r="55" spans="4:4" x14ac:dyDescent="0.35">
      <c r="D55" s="18"/>
    </row>
    <row r="56" spans="4:4" x14ac:dyDescent="0.35">
      <c r="D56" s="18"/>
    </row>
    <row r="57" spans="4:4" x14ac:dyDescent="0.35">
      <c r="D57" s="18"/>
    </row>
    <row r="58" spans="4:4" x14ac:dyDescent="0.35">
      <c r="D58" s="18"/>
    </row>
    <row r="59" spans="4:4" x14ac:dyDescent="0.35">
      <c r="D59" s="18"/>
    </row>
    <row r="60" spans="4:4" x14ac:dyDescent="0.35">
      <c r="D60" s="18"/>
    </row>
    <row r="61" spans="4:4" x14ac:dyDescent="0.35">
      <c r="D61" s="18"/>
    </row>
  </sheetData>
  <sheetProtection sheet="1" objects="1" scenarios="1" selectLockedCells="1"/>
  <mergeCells count="9">
    <mergeCell ref="C8:E8"/>
    <mergeCell ref="C10:E10"/>
    <mergeCell ref="D12:E12"/>
    <mergeCell ref="C25:D28"/>
    <mergeCell ref="E21:E25"/>
    <mergeCell ref="D14:E14"/>
    <mergeCell ref="D15:E15"/>
    <mergeCell ref="D16:E16"/>
    <mergeCell ref="D17:E17"/>
  </mergeCells>
  <conditionalFormatting sqref="C10">
    <cfRule type="expression" dxfId="62" priority="8">
      <formula>$C$10="Select School or Merged EdCorp from drop-down list→"</formula>
    </cfRule>
  </conditionalFormatting>
  <conditionalFormatting sqref="D12">
    <cfRule type="expression" dxfId="61" priority="2">
      <formula>$D$12="Select from drop-down list →"</formula>
    </cfRule>
  </conditionalFormatting>
  <conditionalFormatting sqref="D14">
    <cfRule type="expression" dxfId="60" priority="3">
      <formula>$D$14="enter name"</formula>
    </cfRule>
  </conditionalFormatting>
  <conditionalFormatting sqref="D15">
    <cfRule type="expression" dxfId="59" priority="4">
      <formula>$D$15="enter title"</formula>
    </cfRule>
  </conditionalFormatting>
  <conditionalFormatting sqref="D16">
    <cfRule type="expression" dxfId="58" priority="5">
      <formula>$D$16="enter email address"</formula>
    </cfRule>
  </conditionalFormatting>
  <conditionalFormatting sqref="D17">
    <cfRule type="expression" dxfId="57" priority="6">
      <formula>$D$17="enter phone number"</formula>
    </cfRule>
  </conditionalFormatting>
  <conditionalFormatting sqref="D19">
    <cfRule type="cellIs" dxfId="56" priority="7" operator="equal">
      <formula>"Select from drop-down list →"</formula>
    </cfRule>
  </conditionalFormatting>
  <dataValidations xWindow="546" yWindow="673" count="3">
    <dataValidation type="custom" showInputMessage="1" showErrorMessage="1" errorTitle="Invalid Email Address" error="Email address missing necessary element(s) (e.g. &quot;@&quot; or &quot;.com&quot;)_x000a__x000a_Please re-enter!" sqref="D16" xr:uid="{00000000-0002-0000-0200-000000000000}">
      <formula1>AND( FIND(".",D16),FIND("@",D16))</formula1>
    </dataValidation>
    <dataValidation type="list" showErrorMessage="1" sqref="D19" xr:uid="{00000000-0002-0000-0200-000001000000}">
      <formula1>DVList_AcadYr</formula1>
    </dataValidation>
    <dataValidation type="list" allowBlank="1" showInputMessage="1" showErrorMessage="1" sqref="D12:E12" xr:uid="{00000000-0002-0000-0200-000002000000}">
      <formula1>mySchools</formula1>
    </dataValidation>
  </dataValidations>
  <printOptions horizontalCentered="1" verticalCentered="1"/>
  <pageMargins left="0.49" right="0.45" top="0.31" bottom="0.28000000000000003" header="0.3" footer="0.3"/>
  <pageSetup orientation="landscape" r:id="rId1"/>
  <headerFooter>
    <oddFooter>&amp;CPage &amp;P of &amp;N&amp;R&amp;F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Option Button 1">
              <controlPr defaultSize="0" autoFill="0" autoLine="0" autoPict="0">
                <anchor moveWithCells="1">
                  <from>
                    <xdr:col>3</xdr:col>
                    <xdr:colOff>546100</xdr:colOff>
                    <xdr:row>21</xdr:row>
                    <xdr:rowOff>177800</xdr:rowOff>
                  </from>
                  <to>
                    <xdr:col>3</xdr:col>
                    <xdr:colOff>1168400</xdr:colOff>
                    <xdr:row>23</xdr:row>
                    <xdr:rowOff>12700</xdr:rowOff>
                  </to>
                </anchor>
              </controlPr>
            </control>
          </mc:Choice>
        </mc:AlternateContent>
        <mc:AlternateContent xmlns:mc="http://schemas.openxmlformats.org/markup-compatibility/2006">
          <mc:Choice Requires="x14">
            <control shapeId="32770" r:id="rId5" name="Option Button 2">
              <controlPr defaultSize="0" autoFill="0" autoLine="0" autoPict="0">
                <anchor moveWithCells="1">
                  <from>
                    <xdr:col>3</xdr:col>
                    <xdr:colOff>1193800</xdr:colOff>
                    <xdr:row>21</xdr:row>
                    <xdr:rowOff>177800</xdr:rowOff>
                  </from>
                  <to>
                    <xdr:col>3</xdr:col>
                    <xdr:colOff>1816100</xdr:colOff>
                    <xdr:row>23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sheetPr>
  <dimension ref="B1:L63"/>
  <sheetViews>
    <sheetView workbookViewId="0">
      <selection activeCell="G11" sqref="G11"/>
    </sheetView>
  </sheetViews>
  <sheetFormatPr defaultColWidth="11" defaultRowHeight="13" x14ac:dyDescent="0.3"/>
  <cols>
    <col min="1" max="1" width="2.58203125" style="19" customWidth="1"/>
    <col min="2" max="2" width="2.5" style="19" customWidth="1"/>
    <col min="3" max="3" width="14.58203125" style="19" customWidth="1"/>
    <col min="4" max="4" width="40.08203125" style="19" customWidth="1"/>
    <col min="5" max="5" width="2.33203125" style="19" customWidth="1"/>
    <col min="6" max="9" width="19.58203125" style="19" customWidth="1"/>
    <col min="10" max="10" width="2.33203125" style="19" customWidth="1"/>
    <col min="11" max="11" width="45.08203125" style="19" customWidth="1"/>
    <col min="12" max="12" width="2.08203125" style="19" customWidth="1"/>
    <col min="13" max="16384" width="11" style="19"/>
  </cols>
  <sheetData>
    <row r="1" spans="2:12" ht="15.75" customHeight="1" thickBot="1" x14ac:dyDescent="0.35"/>
    <row r="2" spans="2:12" ht="15.75" customHeight="1" thickBot="1" x14ac:dyDescent="0.35">
      <c r="B2" s="207"/>
      <c r="C2" s="76"/>
      <c r="D2" s="76"/>
      <c r="E2" s="76"/>
      <c r="F2" s="76"/>
      <c r="G2" s="76"/>
      <c r="H2" s="76"/>
      <c r="I2" s="76"/>
      <c r="J2" s="76"/>
      <c r="K2" s="76"/>
      <c r="L2" s="77"/>
    </row>
    <row r="3" spans="2:12" ht="15.75" customHeight="1" thickBot="1" x14ac:dyDescent="0.4">
      <c r="B3" s="110"/>
      <c r="C3" s="13" t="s">
        <v>264</v>
      </c>
      <c r="D3" s="20"/>
      <c r="E3" s="12"/>
      <c r="F3" s="469" t="s">
        <v>312</v>
      </c>
      <c r="G3" s="470"/>
      <c r="H3" s="470"/>
      <c r="I3" s="471"/>
      <c r="J3" s="12"/>
      <c r="K3" s="12"/>
      <c r="L3" s="60"/>
    </row>
    <row r="4" spans="2:12" ht="15.75" customHeight="1" thickTop="1" x14ac:dyDescent="0.35">
      <c r="B4" s="110"/>
      <c r="C4" s="136" t="s">
        <v>42</v>
      </c>
      <c r="D4" s="213" t="str">
        <f>IF(CONTROL!H14=0,Mssg1,School)</f>
        <v>[Complete Tab 3]</v>
      </c>
      <c r="E4" s="213"/>
      <c r="F4" s="472" t="s">
        <v>317</v>
      </c>
      <c r="G4" s="473"/>
      <c r="H4" s="473"/>
      <c r="I4" s="474"/>
      <c r="J4" s="12"/>
      <c r="K4" s="12"/>
      <c r="L4" s="60"/>
    </row>
    <row r="5" spans="2:12" ht="15.75" customHeight="1" x14ac:dyDescent="0.35">
      <c r="B5" s="110"/>
      <c r="C5" s="125" t="s">
        <v>265</v>
      </c>
      <c r="D5" s="206" t="str">
        <f>IF(CONTROL!H19=0,Mssg1,AcadYr1)</f>
        <v>[Complete Tab 3]</v>
      </c>
      <c r="E5" s="275"/>
      <c r="F5" s="475"/>
      <c r="G5" s="476"/>
      <c r="H5" s="476"/>
      <c r="I5" s="477"/>
      <c r="J5" s="12"/>
      <c r="K5" s="12"/>
      <c r="L5" s="60"/>
    </row>
    <row r="6" spans="2:12" ht="25.5" customHeight="1" thickBot="1" x14ac:dyDescent="0.4">
      <c r="B6" s="208"/>
      <c r="D6" s="12"/>
      <c r="E6" s="12"/>
      <c r="F6" s="478"/>
      <c r="G6" s="479"/>
      <c r="H6" s="479"/>
      <c r="I6" s="480"/>
      <c r="J6" s="126"/>
      <c r="K6" s="126"/>
      <c r="L6" s="60"/>
    </row>
    <row r="7" spans="2:12" ht="29.5" thickBot="1" x14ac:dyDescent="0.4">
      <c r="B7" s="208"/>
      <c r="C7" s="463" t="s">
        <v>0</v>
      </c>
      <c r="D7" s="464"/>
      <c r="E7" s="276"/>
      <c r="F7" s="127" t="s">
        <v>29</v>
      </c>
      <c r="G7" s="127" t="s">
        <v>30</v>
      </c>
      <c r="H7" s="127" t="s">
        <v>31</v>
      </c>
      <c r="I7" s="127" t="s">
        <v>32</v>
      </c>
      <c r="J7" s="126"/>
      <c r="K7" s="12"/>
      <c r="L7" s="60"/>
    </row>
    <row r="8" spans="2:12" ht="15" customHeight="1" x14ac:dyDescent="0.35">
      <c r="B8" s="208"/>
      <c r="C8" s="448"/>
      <c r="D8" s="449"/>
      <c r="E8" s="211"/>
      <c r="F8" s="126"/>
      <c r="G8" s="126"/>
      <c r="H8" s="126"/>
      <c r="I8" s="126"/>
      <c r="J8" s="126"/>
      <c r="K8" s="467" t="s">
        <v>204</v>
      </c>
      <c r="L8" s="60"/>
    </row>
    <row r="9" spans="2:12" ht="15" customHeight="1" thickBot="1" x14ac:dyDescent="0.4">
      <c r="B9" s="208"/>
      <c r="C9" s="460" t="s">
        <v>1</v>
      </c>
      <c r="D9" s="449"/>
      <c r="E9" s="211"/>
      <c r="F9" s="126"/>
      <c r="G9" s="126"/>
      <c r="H9" s="126"/>
      <c r="I9" s="126"/>
      <c r="J9" s="126"/>
      <c r="K9" s="468"/>
      <c r="L9" s="60"/>
    </row>
    <row r="10" spans="2:12" ht="15" customHeight="1" thickBot="1" x14ac:dyDescent="0.4">
      <c r="B10" s="208"/>
      <c r="C10" s="448"/>
      <c r="D10" s="449"/>
      <c r="E10" s="211"/>
      <c r="F10" s="209"/>
      <c r="G10" s="209"/>
      <c r="H10" s="209"/>
      <c r="I10" s="209"/>
      <c r="J10" s="126"/>
      <c r="L10" s="60"/>
    </row>
    <row r="11" spans="2:12" ht="15" customHeight="1" thickBot="1" x14ac:dyDescent="0.4">
      <c r="B11" s="208"/>
      <c r="C11" s="448" t="s">
        <v>24</v>
      </c>
      <c r="D11" s="449"/>
      <c r="E11" s="211"/>
      <c r="F11" s="255">
        <v>0</v>
      </c>
      <c r="G11" s="255">
        <v>0</v>
      </c>
      <c r="H11" s="255">
        <v>0</v>
      </c>
      <c r="I11" s="255">
        <v>0</v>
      </c>
      <c r="J11" s="126"/>
      <c r="K11" s="265" t="s">
        <v>309</v>
      </c>
      <c r="L11" s="60"/>
    </row>
    <row r="12" spans="2:12" ht="15" customHeight="1" x14ac:dyDescent="0.35">
      <c r="B12" s="208"/>
      <c r="C12" s="448" t="s">
        <v>25</v>
      </c>
      <c r="D12" s="449"/>
      <c r="E12" s="211"/>
      <c r="F12" s="256">
        <v>0</v>
      </c>
      <c r="G12" s="256">
        <v>0</v>
      </c>
      <c r="H12" s="256">
        <v>0</v>
      </c>
      <c r="I12" s="256">
        <v>0</v>
      </c>
      <c r="J12" s="126"/>
      <c r="K12" s="452"/>
      <c r="L12" s="60"/>
    </row>
    <row r="13" spans="2:12" ht="15" customHeight="1" x14ac:dyDescent="0.35">
      <c r="B13" s="208"/>
      <c r="C13" s="448" t="s">
        <v>26</v>
      </c>
      <c r="D13" s="449"/>
      <c r="E13" s="211"/>
      <c r="F13" s="256">
        <v>0</v>
      </c>
      <c r="G13" s="256">
        <v>0</v>
      </c>
      <c r="H13" s="256">
        <v>0</v>
      </c>
      <c r="I13" s="256">
        <v>0</v>
      </c>
      <c r="J13" s="126"/>
      <c r="K13" s="453"/>
      <c r="L13" s="60"/>
    </row>
    <row r="14" spans="2:12" ht="15" customHeight="1" x14ac:dyDescent="0.35">
      <c r="B14" s="208"/>
      <c r="C14" s="448" t="s">
        <v>3</v>
      </c>
      <c r="D14" s="449"/>
      <c r="E14" s="211"/>
      <c r="F14" s="256">
        <v>0</v>
      </c>
      <c r="G14" s="256">
        <v>0</v>
      </c>
      <c r="H14" s="256">
        <v>0</v>
      </c>
      <c r="I14" s="256">
        <v>0</v>
      </c>
      <c r="J14" s="126"/>
      <c r="K14" s="453"/>
      <c r="L14" s="60"/>
    </row>
    <row r="15" spans="2:12" ht="15" customHeight="1" x14ac:dyDescent="0.35">
      <c r="B15" s="208"/>
      <c r="C15" s="448" t="s">
        <v>218</v>
      </c>
      <c r="D15" s="449"/>
      <c r="E15" s="211"/>
      <c r="F15" s="256">
        <v>0</v>
      </c>
      <c r="G15" s="256">
        <v>0</v>
      </c>
      <c r="H15" s="256">
        <v>0</v>
      </c>
      <c r="I15" s="256">
        <v>0</v>
      </c>
      <c r="J15" s="126"/>
      <c r="K15" s="453"/>
      <c r="L15" s="60"/>
    </row>
    <row r="16" spans="2:12" ht="15" customHeight="1" x14ac:dyDescent="0.35">
      <c r="B16" s="208"/>
      <c r="C16" s="448" t="s">
        <v>2</v>
      </c>
      <c r="D16" s="449"/>
      <c r="E16" s="211"/>
      <c r="F16" s="256">
        <v>0</v>
      </c>
      <c r="G16" s="256">
        <v>0</v>
      </c>
      <c r="H16" s="256">
        <v>0</v>
      </c>
      <c r="I16" s="256">
        <v>0</v>
      </c>
      <c r="J16" s="126"/>
      <c r="K16" s="453"/>
      <c r="L16" s="60"/>
    </row>
    <row r="17" spans="2:12" ht="15" customHeight="1" x14ac:dyDescent="0.35">
      <c r="B17" s="208"/>
      <c r="C17" s="448" t="s">
        <v>4</v>
      </c>
      <c r="D17" s="449"/>
      <c r="E17" s="211"/>
      <c r="F17" s="256">
        <v>0</v>
      </c>
      <c r="G17" s="256">
        <v>0</v>
      </c>
      <c r="H17" s="256">
        <v>0</v>
      </c>
      <c r="I17" s="256">
        <v>0</v>
      </c>
      <c r="J17" s="126"/>
      <c r="K17" s="453"/>
      <c r="L17" s="60"/>
    </row>
    <row r="18" spans="2:12" ht="15" customHeight="1" x14ac:dyDescent="0.35">
      <c r="B18" s="208"/>
      <c r="C18" s="448" t="s">
        <v>202</v>
      </c>
      <c r="D18" s="449"/>
      <c r="E18" s="211"/>
      <c r="F18" s="257">
        <v>0</v>
      </c>
      <c r="G18" s="257">
        <v>0</v>
      </c>
      <c r="H18" s="257">
        <v>0</v>
      </c>
      <c r="I18" s="257">
        <v>0</v>
      </c>
      <c r="J18" s="126"/>
      <c r="K18" s="453"/>
      <c r="L18" s="60"/>
    </row>
    <row r="19" spans="2:12" ht="15" customHeight="1" thickBot="1" x14ac:dyDescent="0.4">
      <c r="B19" s="208"/>
      <c r="C19" s="448"/>
      <c r="D19" s="449"/>
      <c r="E19" s="211"/>
      <c r="F19" s="129"/>
      <c r="G19" s="129"/>
      <c r="H19" s="129"/>
      <c r="I19" s="129"/>
      <c r="J19" s="126"/>
      <c r="K19" s="453"/>
      <c r="L19" s="60"/>
    </row>
    <row r="20" spans="2:12" ht="15" customHeight="1" thickBot="1" x14ac:dyDescent="0.4">
      <c r="B20" s="208"/>
      <c r="C20" s="450" t="s">
        <v>81</v>
      </c>
      <c r="D20" s="451"/>
      <c r="E20" s="277"/>
      <c r="F20" s="130">
        <f>SUM(F11:F18)</f>
        <v>0</v>
      </c>
      <c r="G20" s="130">
        <f>SUM(G11:G18)</f>
        <v>0</v>
      </c>
      <c r="H20" s="130">
        <f>SUM(H11:H18)</f>
        <v>0</v>
      </c>
      <c r="I20" s="130">
        <f>SUM(I11:I18)</f>
        <v>0</v>
      </c>
      <c r="J20" s="126"/>
      <c r="K20" s="269"/>
      <c r="L20" s="60"/>
    </row>
    <row r="21" spans="2:12" ht="15" customHeight="1" thickBot="1" x14ac:dyDescent="0.4">
      <c r="B21" s="208"/>
      <c r="C21" s="448"/>
      <c r="D21" s="449"/>
      <c r="E21" s="211"/>
      <c r="F21" s="129"/>
      <c r="G21" s="129"/>
      <c r="H21" s="129"/>
      <c r="I21" s="129"/>
      <c r="J21" s="126"/>
      <c r="K21" s="270" t="s">
        <v>310</v>
      </c>
      <c r="L21" s="60"/>
    </row>
    <row r="22" spans="2:12" ht="15" customHeight="1" x14ac:dyDescent="0.35">
      <c r="B22" s="208"/>
      <c r="C22" s="461" t="s">
        <v>87</v>
      </c>
      <c r="D22" s="462"/>
      <c r="E22" s="278"/>
      <c r="F22" s="128">
        <v>0</v>
      </c>
      <c r="G22" s="128">
        <v>0</v>
      </c>
      <c r="H22" s="128">
        <v>0</v>
      </c>
      <c r="I22" s="128">
        <v>0</v>
      </c>
      <c r="J22" s="126"/>
      <c r="K22" s="452"/>
      <c r="L22" s="60"/>
    </row>
    <row r="23" spans="2:12" ht="15" customHeight="1" x14ac:dyDescent="0.35">
      <c r="B23" s="208"/>
      <c r="C23" s="448"/>
      <c r="D23" s="449"/>
      <c r="E23" s="211"/>
      <c r="F23" s="129"/>
      <c r="G23" s="129"/>
      <c r="H23" s="129"/>
      <c r="I23" s="129"/>
      <c r="J23" s="126"/>
      <c r="K23" s="458"/>
      <c r="L23" s="60"/>
    </row>
    <row r="24" spans="2:12" ht="15" customHeight="1" x14ac:dyDescent="0.35">
      <c r="B24" s="208"/>
      <c r="C24" s="460" t="s">
        <v>203</v>
      </c>
      <c r="D24" s="449"/>
      <c r="E24" s="211"/>
      <c r="F24" s="128">
        <v>0</v>
      </c>
      <c r="G24" s="128">
        <v>0</v>
      </c>
      <c r="H24" s="128">
        <v>0</v>
      </c>
      <c r="I24" s="128">
        <v>0</v>
      </c>
      <c r="J24" s="126"/>
      <c r="K24" s="458"/>
      <c r="L24" s="60"/>
    </row>
    <row r="25" spans="2:12" ht="15" customHeight="1" x14ac:dyDescent="0.35">
      <c r="B25" s="208"/>
      <c r="C25" s="448"/>
      <c r="D25" s="449"/>
      <c r="E25" s="211"/>
      <c r="F25" s="129"/>
      <c r="G25" s="129"/>
      <c r="H25" s="129"/>
      <c r="I25" s="129"/>
      <c r="J25" s="126"/>
      <c r="K25" s="458"/>
      <c r="L25" s="60"/>
    </row>
    <row r="26" spans="2:12" ht="15" customHeight="1" thickBot="1" x14ac:dyDescent="0.4">
      <c r="B26" s="208"/>
      <c r="C26" s="450" t="s">
        <v>82</v>
      </c>
      <c r="D26" s="451"/>
      <c r="E26" s="277"/>
      <c r="F26" s="131">
        <f t="shared" ref="F26:I26" si="0">F20+F22+F24</f>
        <v>0</v>
      </c>
      <c r="G26" s="131">
        <f t="shared" si="0"/>
        <v>0</v>
      </c>
      <c r="H26" s="131">
        <f t="shared" si="0"/>
        <v>0</v>
      </c>
      <c r="I26" s="131">
        <f t="shared" si="0"/>
        <v>0</v>
      </c>
      <c r="J26" s="126"/>
      <c r="K26" s="459"/>
      <c r="L26" s="60"/>
    </row>
    <row r="27" spans="2:12" ht="15" customHeight="1" thickTop="1" x14ac:dyDescent="0.35">
      <c r="B27" s="208"/>
      <c r="C27" s="463" t="s">
        <v>5</v>
      </c>
      <c r="D27" s="464"/>
      <c r="E27" s="276"/>
      <c r="F27" s="132"/>
      <c r="G27" s="132"/>
      <c r="H27" s="132"/>
      <c r="I27" s="132"/>
      <c r="J27" s="126"/>
      <c r="K27" s="271"/>
      <c r="L27" s="60"/>
    </row>
    <row r="28" spans="2:12" ht="15" customHeight="1" x14ac:dyDescent="0.35">
      <c r="B28" s="208"/>
      <c r="C28" s="464"/>
      <c r="D28" s="464"/>
      <c r="E28" s="276"/>
      <c r="F28" s="126"/>
      <c r="G28" s="126"/>
      <c r="H28" s="126"/>
      <c r="I28" s="126"/>
      <c r="J28" s="126"/>
      <c r="K28" s="272"/>
      <c r="L28" s="60"/>
    </row>
    <row r="29" spans="2:12" ht="15" customHeight="1" x14ac:dyDescent="0.35">
      <c r="B29" s="208"/>
      <c r="C29" s="460" t="s">
        <v>10</v>
      </c>
      <c r="D29" s="449"/>
      <c r="E29" s="211"/>
      <c r="F29" s="126"/>
      <c r="G29" s="126"/>
      <c r="H29" s="126"/>
      <c r="I29" s="126"/>
      <c r="J29" s="126"/>
      <c r="K29" s="272"/>
      <c r="L29" s="60"/>
    </row>
    <row r="30" spans="2:12" ht="15" customHeight="1" thickBot="1" x14ac:dyDescent="0.4">
      <c r="B30" s="208"/>
      <c r="C30" s="448"/>
      <c r="D30" s="449"/>
      <c r="E30" s="211"/>
      <c r="F30" s="209"/>
      <c r="G30" s="209"/>
      <c r="H30" s="209"/>
      <c r="I30" s="209"/>
      <c r="J30" s="126"/>
      <c r="K30" s="273"/>
      <c r="L30" s="60"/>
    </row>
    <row r="31" spans="2:12" ht="15" customHeight="1" thickBot="1" x14ac:dyDescent="0.4">
      <c r="B31" s="208"/>
      <c r="C31" s="448" t="s">
        <v>6</v>
      </c>
      <c r="D31" s="449"/>
      <c r="E31" s="211"/>
      <c r="F31" s="255">
        <v>0</v>
      </c>
      <c r="G31" s="255">
        <v>0</v>
      </c>
      <c r="H31" s="255">
        <v>0</v>
      </c>
      <c r="I31" s="255">
        <v>0</v>
      </c>
      <c r="J31" s="126"/>
      <c r="K31" s="274" t="s">
        <v>311</v>
      </c>
      <c r="L31" s="60"/>
    </row>
    <row r="32" spans="2:12" ht="15" customHeight="1" x14ac:dyDescent="0.35">
      <c r="B32" s="208"/>
      <c r="C32" s="448" t="s">
        <v>7</v>
      </c>
      <c r="D32" s="449"/>
      <c r="E32" s="211"/>
      <c r="F32" s="256">
        <v>0</v>
      </c>
      <c r="G32" s="256">
        <v>0</v>
      </c>
      <c r="H32" s="256">
        <v>0</v>
      </c>
      <c r="I32" s="256">
        <v>0</v>
      </c>
      <c r="J32" s="126"/>
      <c r="K32" s="456"/>
      <c r="L32" s="60"/>
    </row>
    <row r="33" spans="2:12" ht="15" customHeight="1" x14ac:dyDescent="0.35">
      <c r="B33" s="208"/>
      <c r="C33" s="448" t="s">
        <v>220</v>
      </c>
      <c r="D33" s="449"/>
      <c r="E33" s="211"/>
      <c r="F33" s="256">
        <v>0</v>
      </c>
      <c r="G33" s="256">
        <v>0</v>
      </c>
      <c r="H33" s="256">
        <v>0</v>
      </c>
      <c r="I33" s="256">
        <v>0</v>
      </c>
      <c r="J33" s="126"/>
      <c r="K33" s="453"/>
      <c r="L33" s="60"/>
    </row>
    <row r="34" spans="2:12" ht="15" customHeight="1" x14ac:dyDescent="0.35">
      <c r="B34" s="208"/>
      <c r="C34" s="448" t="s">
        <v>8</v>
      </c>
      <c r="D34" s="449"/>
      <c r="E34" s="211"/>
      <c r="F34" s="256">
        <v>0</v>
      </c>
      <c r="G34" s="256">
        <v>0</v>
      </c>
      <c r="H34" s="256">
        <v>0</v>
      </c>
      <c r="I34" s="256">
        <v>0</v>
      </c>
      <c r="J34" s="126"/>
      <c r="K34" s="453"/>
      <c r="L34" s="60"/>
    </row>
    <row r="35" spans="2:12" ht="15" customHeight="1" x14ac:dyDescent="0.35">
      <c r="B35" s="208"/>
      <c r="C35" s="448" t="s">
        <v>27</v>
      </c>
      <c r="D35" s="449"/>
      <c r="E35" s="211"/>
      <c r="F35" s="256">
        <v>0</v>
      </c>
      <c r="G35" s="256">
        <v>0</v>
      </c>
      <c r="H35" s="256">
        <v>0</v>
      </c>
      <c r="I35" s="256">
        <v>0</v>
      </c>
      <c r="J35" s="126"/>
      <c r="K35" s="453"/>
      <c r="L35" s="60"/>
    </row>
    <row r="36" spans="2:12" ht="15" customHeight="1" x14ac:dyDescent="0.35">
      <c r="B36" s="208"/>
      <c r="C36" s="448" t="s">
        <v>9</v>
      </c>
      <c r="D36" s="449"/>
      <c r="E36" s="211"/>
      <c r="F36" s="256">
        <v>0</v>
      </c>
      <c r="G36" s="256">
        <v>0</v>
      </c>
      <c r="H36" s="256">
        <v>0</v>
      </c>
      <c r="I36" s="256">
        <v>0</v>
      </c>
      <c r="J36" s="126"/>
      <c r="K36" s="453"/>
      <c r="L36" s="60"/>
    </row>
    <row r="37" spans="2:12" ht="15" customHeight="1" x14ac:dyDescent="0.35">
      <c r="B37" s="208"/>
      <c r="C37" s="211" t="s">
        <v>158</v>
      </c>
      <c r="D37" s="212"/>
      <c r="E37" s="211"/>
      <c r="F37" s="256">
        <v>0</v>
      </c>
      <c r="G37" s="256">
        <v>0</v>
      </c>
      <c r="H37" s="256">
        <v>0</v>
      </c>
      <c r="I37" s="256">
        <v>0</v>
      </c>
      <c r="J37" s="126"/>
      <c r="K37" s="453"/>
      <c r="L37" s="60"/>
    </row>
    <row r="38" spans="2:12" ht="15" customHeight="1" x14ac:dyDescent="0.35">
      <c r="B38" s="208"/>
      <c r="C38" s="448" t="s">
        <v>202</v>
      </c>
      <c r="D38" s="449"/>
      <c r="E38" s="211"/>
      <c r="F38" s="257">
        <v>0</v>
      </c>
      <c r="G38" s="257">
        <v>0</v>
      </c>
      <c r="H38" s="257">
        <v>0</v>
      </c>
      <c r="I38" s="257">
        <v>0</v>
      </c>
      <c r="J38" s="126"/>
      <c r="K38" s="453"/>
      <c r="L38" s="60"/>
    </row>
    <row r="39" spans="2:12" ht="15" customHeight="1" x14ac:dyDescent="0.35">
      <c r="B39" s="208"/>
      <c r="C39" s="448"/>
      <c r="D39" s="449"/>
      <c r="E39" s="211"/>
      <c r="F39" s="129"/>
      <c r="G39" s="129"/>
      <c r="H39" s="129"/>
      <c r="I39" s="129"/>
      <c r="J39" s="126"/>
      <c r="K39" s="453"/>
      <c r="L39" s="60"/>
    </row>
    <row r="40" spans="2:12" ht="15" customHeight="1" x14ac:dyDescent="0.35">
      <c r="B40" s="208"/>
      <c r="C40" s="450" t="s">
        <v>83</v>
      </c>
      <c r="D40" s="451"/>
      <c r="E40" s="277"/>
      <c r="F40" s="133">
        <f>SUM(F31:F38)</f>
        <v>0</v>
      </c>
      <c r="G40" s="133">
        <f>SUM(G31:G38)</f>
        <v>0</v>
      </c>
      <c r="H40" s="133">
        <f>SUM(H31:H38)</f>
        <v>0</v>
      </c>
      <c r="I40" s="133">
        <f>SUM(I31:I38)</f>
        <v>0</v>
      </c>
      <c r="J40" s="126"/>
      <c r="K40" s="453"/>
      <c r="L40" s="60"/>
    </row>
    <row r="41" spans="2:12" ht="15" customHeight="1" x14ac:dyDescent="0.35">
      <c r="B41" s="208"/>
      <c r="C41" s="448"/>
      <c r="D41" s="449"/>
      <c r="E41" s="211"/>
      <c r="F41" s="129"/>
      <c r="G41" s="129"/>
      <c r="H41" s="129"/>
      <c r="I41" s="129"/>
      <c r="J41" s="126"/>
      <c r="K41" s="453"/>
      <c r="L41" s="60"/>
    </row>
    <row r="42" spans="2:12" ht="15" customHeight="1" thickBot="1" x14ac:dyDescent="0.4">
      <c r="B42" s="208"/>
      <c r="C42" s="460" t="s">
        <v>88</v>
      </c>
      <c r="D42" s="449"/>
      <c r="E42" s="211"/>
      <c r="F42" s="128">
        <v>0</v>
      </c>
      <c r="G42" s="128">
        <v>0</v>
      </c>
      <c r="H42" s="128">
        <v>0</v>
      </c>
      <c r="I42" s="128">
        <v>0</v>
      </c>
      <c r="J42" s="126"/>
      <c r="K42" s="457"/>
      <c r="L42" s="60"/>
    </row>
    <row r="43" spans="2:12" ht="15" customHeight="1" x14ac:dyDescent="0.35">
      <c r="B43" s="208"/>
      <c r="C43" s="448"/>
      <c r="D43" s="449"/>
      <c r="E43" s="211"/>
      <c r="F43" s="129"/>
      <c r="G43" s="129"/>
      <c r="H43" s="129"/>
      <c r="I43" s="129"/>
      <c r="J43" s="126"/>
      <c r="K43" s="271"/>
      <c r="L43" s="60"/>
    </row>
    <row r="44" spans="2:12" ht="15" customHeight="1" thickBot="1" x14ac:dyDescent="0.4">
      <c r="B44" s="208"/>
      <c r="C44" s="450" t="s">
        <v>84</v>
      </c>
      <c r="D44" s="451"/>
      <c r="E44" s="277"/>
      <c r="F44" s="134">
        <f t="shared" ref="F44:I44" si="1">F40+F42</f>
        <v>0</v>
      </c>
      <c r="G44" s="134">
        <f t="shared" si="1"/>
        <v>0</v>
      </c>
      <c r="H44" s="134">
        <f t="shared" si="1"/>
        <v>0</v>
      </c>
      <c r="I44" s="134">
        <f t="shared" si="1"/>
        <v>0</v>
      </c>
      <c r="J44" s="126"/>
      <c r="K44" s="272"/>
      <c r="L44" s="60"/>
    </row>
    <row r="45" spans="2:12" ht="15" customHeight="1" thickTop="1" x14ac:dyDescent="0.35">
      <c r="B45" s="208"/>
      <c r="C45" s="448"/>
      <c r="D45" s="449"/>
      <c r="E45" s="211"/>
      <c r="F45" s="132"/>
      <c r="G45" s="132"/>
      <c r="H45" s="132"/>
      <c r="I45" s="132"/>
      <c r="J45" s="126"/>
      <c r="K45" s="272"/>
      <c r="L45" s="60"/>
    </row>
    <row r="46" spans="2:12" ht="15" customHeight="1" x14ac:dyDescent="0.35">
      <c r="B46" s="208"/>
      <c r="C46" s="460" t="s">
        <v>11</v>
      </c>
      <c r="D46" s="449"/>
      <c r="E46" s="211"/>
      <c r="F46" s="126"/>
      <c r="G46" s="126"/>
      <c r="H46" s="126"/>
      <c r="I46" s="126"/>
      <c r="J46" s="126"/>
      <c r="K46" s="272"/>
      <c r="L46" s="60"/>
    </row>
    <row r="47" spans="2:12" ht="15" customHeight="1" x14ac:dyDescent="0.35">
      <c r="B47" s="208"/>
      <c r="C47" s="448"/>
      <c r="D47" s="449"/>
      <c r="E47" s="211"/>
      <c r="F47" s="209"/>
      <c r="G47" s="209"/>
      <c r="H47" s="209"/>
      <c r="I47" s="209"/>
      <c r="J47" s="126"/>
      <c r="K47" s="272"/>
      <c r="L47" s="60"/>
    </row>
    <row r="48" spans="2:12" ht="15" customHeight="1" x14ac:dyDescent="0.35">
      <c r="B48" s="208"/>
      <c r="C48" s="448" t="s">
        <v>12</v>
      </c>
      <c r="D48" s="449"/>
      <c r="E48" s="211"/>
      <c r="F48" s="255">
        <v>0</v>
      </c>
      <c r="G48" s="255">
        <v>0</v>
      </c>
      <c r="H48" s="255">
        <v>0</v>
      </c>
      <c r="I48" s="255">
        <v>0</v>
      </c>
      <c r="J48" s="126"/>
      <c r="K48" s="272"/>
      <c r="L48" s="60"/>
    </row>
    <row r="49" spans="2:12" ht="15" customHeight="1" x14ac:dyDescent="0.35">
      <c r="B49" s="208"/>
      <c r="C49" s="448" t="s">
        <v>13</v>
      </c>
      <c r="D49" s="449"/>
      <c r="E49" s="211"/>
      <c r="F49" s="256">
        <v>0</v>
      </c>
      <c r="G49" s="256">
        <v>0</v>
      </c>
      <c r="H49" s="256">
        <v>0</v>
      </c>
      <c r="I49" s="256">
        <v>0</v>
      </c>
      <c r="J49" s="126"/>
      <c r="K49" s="272"/>
      <c r="L49" s="60"/>
    </row>
    <row r="50" spans="2:12" ht="15" customHeight="1" x14ac:dyDescent="0.35">
      <c r="B50" s="208"/>
      <c r="C50" s="481" t="s">
        <v>334</v>
      </c>
      <c r="D50" s="449"/>
      <c r="E50" s="211"/>
      <c r="F50" s="257">
        <v>0</v>
      </c>
      <c r="G50" s="257">
        <v>0</v>
      </c>
      <c r="H50" s="257">
        <v>0</v>
      </c>
      <c r="I50" s="257">
        <v>0</v>
      </c>
      <c r="J50" s="126"/>
      <c r="K50" s="272"/>
      <c r="L50" s="60"/>
    </row>
    <row r="51" spans="2:12" ht="15" customHeight="1" x14ac:dyDescent="0.35">
      <c r="B51" s="208"/>
      <c r="C51" s="448"/>
      <c r="D51" s="449"/>
      <c r="E51" s="211"/>
      <c r="F51" s="129"/>
      <c r="G51" s="129"/>
      <c r="H51" s="129"/>
      <c r="I51" s="129"/>
      <c r="J51" s="126"/>
      <c r="K51" s="272"/>
      <c r="L51" s="60"/>
    </row>
    <row r="52" spans="2:12" ht="15" customHeight="1" thickBot="1" x14ac:dyDescent="0.4">
      <c r="B52" s="208"/>
      <c r="C52" s="450" t="s">
        <v>85</v>
      </c>
      <c r="D52" s="451"/>
      <c r="E52" s="277"/>
      <c r="F52" s="134">
        <f t="shared" ref="F52:I52" si="2">SUM(F48:F50)</f>
        <v>0</v>
      </c>
      <c r="G52" s="134">
        <f t="shared" si="2"/>
        <v>0</v>
      </c>
      <c r="H52" s="134">
        <f t="shared" si="2"/>
        <v>0</v>
      </c>
      <c r="I52" s="134">
        <f t="shared" si="2"/>
        <v>0</v>
      </c>
      <c r="J52" s="126"/>
      <c r="K52" s="272"/>
      <c r="L52" s="60"/>
    </row>
    <row r="53" spans="2:12" ht="15" customHeight="1" thickTop="1" x14ac:dyDescent="0.35">
      <c r="B53" s="208"/>
      <c r="C53" s="448"/>
      <c r="D53" s="449"/>
      <c r="E53" s="211"/>
      <c r="F53" s="135"/>
      <c r="G53" s="135"/>
      <c r="H53" s="135"/>
      <c r="I53" s="135"/>
      <c r="J53" s="126"/>
      <c r="K53" s="272"/>
      <c r="L53" s="60"/>
    </row>
    <row r="54" spans="2:12" ht="15" customHeight="1" thickBot="1" x14ac:dyDescent="0.4">
      <c r="B54" s="208"/>
      <c r="C54" s="450" t="s">
        <v>86</v>
      </c>
      <c r="D54" s="451"/>
      <c r="E54" s="277"/>
      <c r="F54" s="134">
        <f t="shared" ref="F54:I54" si="3">F44+F52</f>
        <v>0</v>
      </c>
      <c r="G54" s="134">
        <f t="shared" si="3"/>
        <v>0</v>
      </c>
      <c r="H54" s="134">
        <f t="shared" si="3"/>
        <v>0</v>
      </c>
      <c r="I54" s="134">
        <f t="shared" si="3"/>
        <v>0</v>
      </c>
      <c r="J54" s="126"/>
      <c r="K54" s="272"/>
      <c r="L54" s="60"/>
    </row>
    <row r="55" spans="2:12" ht="15" customHeight="1" thickTop="1" x14ac:dyDescent="0.35">
      <c r="B55" s="208"/>
      <c r="C55" s="212"/>
      <c r="D55" s="211"/>
      <c r="E55" s="211"/>
      <c r="F55" s="126"/>
      <c r="G55" s="126"/>
      <c r="H55" s="126"/>
      <c r="I55" s="126"/>
      <c r="J55" s="126"/>
      <c r="K55" s="126"/>
      <c r="L55" s="60"/>
    </row>
    <row r="56" spans="2:12" ht="15.75" customHeight="1" x14ac:dyDescent="0.35">
      <c r="B56" s="110"/>
      <c r="C56" s="465" t="s">
        <v>28</v>
      </c>
      <c r="D56" s="466"/>
      <c r="E56" s="466"/>
      <c r="F56" s="466"/>
      <c r="G56" s="466"/>
      <c r="H56" s="466"/>
      <c r="I56" s="466"/>
      <c r="J56" s="12"/>
      <c r="K56" s="12"/>
      <c r="L56" s="60"/>
    </row>
    <row r="57" spans="2:12" ht="15.75" customHeight="1" x14ac:dyDescent="0.35">
      <c r="B57" s="110"/>
      <c r="C57" s="454" t="s">
        <v>191</v>
      </c>
      <c r="D57" s="455"/>
      <c r="E57" s="455"/>
      <c r="F57" s="455"/>
      <c r="G57" s="455"/>
      <c r="H57" s="455"/>
      <c r="I57" s="455"/>
      <c r="J57" s="12"/>
      <c r="K57" s="12"/>
      <c r="L57" s="60"/>
    </row>
    <row r="58" spans="2:12" ht="15.75" customHeight="1" x14ac:dyDescent="0.35">
      <c r="B58" s="110"/>
      <c r="C58" s="454" t="s">
        <v>217</v>
      </c>
      <c r="D58" s="455"/>
      <c r="E58" s="455"/>
      <c r="F58" s="455"/>
      <c r="G58" s="455"/>
      <c r="H58" s="455"/>
      <c r="I58" s="455"/>
      <c r="J58" s="12"/>
      <c r="K58" s="12"/>
      <c r="L58" s="60"/>
    </row>
    <row r="59" spans="2:12" ht="15.75" customHeight="1" x14ac:dyDescent="0.35">
      <c r="B59" s="110"/>
      <c r="C59" s="454" t="s">
        <v>219</v>
      </c>
      <c r="D59" s="455"/>
      <c r="E59" s="455"/>
      <c r="F59" s="455"/>
      <c r="G59" s="455"/>
      <c r="H59" s="455"/>
      <c r="I59" s="455"/>
      <c r="J59" s="12"/>
      <c r="K59" s="12"/>
      <c r="L59" s="60"/>
    </row>
    <row r="60" spans="2:12" ht="15.75" customHeight="1" x14ac:dyDescent="0.35">
      <c r="B60" s="110"/>
      <c r="C60" s="454" t="s">
        <v>192</v>
      </c>
      <c r="D60" s="455"/>
      <c r="E60" s="455"/>
      <c r="F60" s="455"/>
      <c r="G60" s="455"/>
      <c r="H60" s="455"/>
      <c r="I60" s="455"/>
      <c r="J60" s="12"/>
      <c r="K60" s="12"/>
      <c r="L60" s="60"/>
    </row>
    <row r="61" spans="2:12" ht="15.75" customHeight="1" x14ac:dyDescent="0.35">
      <c r="B61" s="110"/>
      <c r="C61" s="454" t="s">
        <v>194</v>
      </c>
      <c r="D61" s="455"/>
      <c r="E61" s="455"/>
      <c r="F61" s="455"/>
      <c r="G61" s="455"/>
      <c r="H61" s="455"/>
      <c r="I61" s="455"/>
      <c r="J61" s="12"/>
      <c r="K61" s="12"/>
      <c r="L61" s="60"/>
    </row>
    <row r="62" spans="2:12" ht="15.75" customHeight="1" x14ac:dyDescent="0.35">
      <c r="B62" s="110"/>
      <c r="C62" s="454" t="s">
        <v>193</v>
      </c>
      <c r="D62" s="455"/>
      <c r="E62" s="455"/>
      <c r="F62" s="455"/>
      <c r="G62" s="455"/>
      <c r="H62" s="455"/>
      <c r="I62" s="455"/>
      <c r="J62" s="12"/>
      <c r="K62" s="12"/>
      <c r="L62" s="60"/>
    </row>
    <row r="63" spans="2:12" ht="13.5" customHeight="1" thickBot="1" x14ac:dyDescent="0.35">
      <c r="B63" s="210"/>
      <c r="C63" s="82"/>
      <c r="D63" s="82"/>
      <c r="E63" s="82"/>
      <c r="F63" s="82"/>
      <c r="G63" s="82"/>
      <c r="H63" s="82"/>
      <c r="I63" s="82"/>
      <c r="J63" s="82"/>
      <c r="K63" s="82"/>
      <c r="L63" s="83"/>
    </row>
  </sheetData>
  <sheetProtection algorithmName="SHA-512" hashValue="noi9WKFC9s7sSQXH2iQeT3GnUkdd6jcyA3Yq+dn+1oVZO6NhnThY+2OA7UrvnOOxVMl5qunR4Y1t58Clf3jpkQ==" saltValue="ft8k7qNcQ/Uoqw/3U7WH9w==" spinCount="100000" sheet="1" objects="1" scenarios="1" selectLockedCells="1"/>
  <protectedRanges>
    <protectedRange sqref="F11:I18" name="Current Assets"/>
  </protectedRanges>
  <mergeCells count="59">
    <mergeCell ref="K8:K9"/>
    <mergeCell ref="F3:I3"/>
    <mergeCell ref="F4:I6"/>
    <mergeCell ref="C51:D51"/>
    <mergeCell ref="C52:D52"/>
    <mergeCell ref="C47:D47"/>
    <mergeCell ref="C48:D48"/>
    <mergeCell ref="C49:D49"/>
    <mergeCell ref="C50:D50"/>
    <mergeCell ref="C39:D39"/>
    <mergeCell ref="C40:D40"/>
    <mergeCell ref="C41:D41"/>
    <mergeCell ref="C42:D42"/>
    <mergeCell ref="C43:D43"/>
    <mergeCell ref="C44:D44"/>
    <mergeCell ref="C36:D36"/>
    <mergeCell ref="C7:D7"/>
    <mergeCell ref="C8:D8"/>
    <mergeCell ref="C9:D9"/>
    <mergeCell ref="C11:D11"/>
    <mergeCell ref="C12:D12"/>
    <mergeCell ref="C10:D10"/>
    <mergeCell ref="C61:I61"/>
    <mergeCell ref="C62:I62"/>
    <mergeCell ref="C46:D46"/>
    <mergeCell ref="C30:D30"/>
    <mergeCell ref="C38:D38"/>
    <mergeCell ref="C53:D53"/>
    <mergeCell ref="C54:D54"/>
    <mergeCell ref="C56:I56"/>
    <mergeCell ref="C57:I57"/>
    <mergeCell ref="C58:I58"/>
    <mergeCell ref="C45:D45"/>
    <mergeCell ref="C32:D32"/>
    <mergeCell ref="C33:D33"/>
    <mergeCell ref="C60:I60"/>
    <mergeCell ref="C34:D34"/>
    <mergeCell ref="C35:D35"/>
    <mergeCell ref="C14:D14"/>
    <mergeCell ref="C15:D15"/>
    <mergeCell ref="C16:D16"/>
    <mergeCell ref="C17:D17"/>
    <mergeCell ref="C18:D18"/>
    <mergeCell ref="C31:D31"/>
    <mergeCell ref="C19:D19"/>
    <mergeCell ref="C20:D20"/>
    <mergeCell ref="K12:K19"/>
    <mergeCell ref="C59:I59"/>
    <mergeCell ref="K32:K42"/>
    <mergeCell ref="K22:K26"/>
    <mergeCell ref="C29:D29"/>
    <mergeCell ref="C25:D25"/>
    <mergeCell ref="C21:D21"/>
    <mergeCell ref="C22:D22"/>
    <mergeCell ref="C23:D23"/>
    <mergeCell ref="C24:D24"/>
    <mergeCell ref="C13:D13"/>
    <mergeCell ref="C26:D26"/>
    <mergeCell ref="C27:D28"/>
  </mergeCells>
  <conditionalFormatting sqref="D4:E5">
    <cfRule type="containsText" dxfId="55" priority="2" operator="containsText" text="[Complete Tab 3]">
      <formula>NOT(ISERROR(SEARCH("[Complete Tab 3]",D4)))</formula>
    </cfRule>
  </conditionalFormatting>
  <pageMargins left="0.75" right="0.75" top="1" bottom="1" header="0.5" footer="0.5"/>
  <pageSetup scale="63" orientation="landscape" horizontalDpi="4294967292" verticalDpi="4294967292" r:id="rId1"/>
  <rowBreaks count="1" manualBreakCount="1">
    <brk id="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249977111117893"/>
  </sheetPr>
  <dimension ref="B1:AD274"/>
  <sheetViews>
    <sheetView topLeftCell="A78" zoomScaleNormal="100" workbookViewId="0">
      <selection activeCell="H111" sqref="H111"/>
    </sheetView>
  </sheetViews>
  <sheetFormatPr defaultColWidth="9" defaultRowHeight="13" x14ac:dyDescent="0.3"/>
  <cols>
    <col min="1" max="1" width="2.25" style="19" customWidth="1"/>
    <col min="2" max="2" width="2.58203125" style="37" customWidth="1"/>
    <col min="3" max="3" width="33" style="22" customWidth="1"/>
    <col min="4" max="4" width="24.58203125" style="23" customWidth="1"/>
    <col min="5" max="5" width="2.08203125" style="19" customWidth="1"/>
    <col min="6" max="6" width="7.83203125" style="19" customWidth="1"/>
    <col min="7" max="7" width="2.08203125" style="19" customWidth="1"/>
    <col min="8" max="8" width="17.58203125" style="335" customWidth="1"/>
    <col min="9" max="9" width="2.33203125" style="19" customWidth="1"/>
    <col min="10" max="21" width="17.58203125" style="335" customWidth="1"/>
    <col min="22" max="22" width="2.58203125" style="19" customWidth="1"/>
    <col min="23" max="23" width="45.58203125" style="19" customWidth="1"/>
    <col min="24" max="24" width="2.58203125" style="19" customWidth="1"/>
    <col min="25" max="29" width="17.58203125" style="335" customWidth="1"/>
    <col min="30" max="30" width="2.58203125" style="19" customWidth="1"/>
    <col min="31" max="31" width="2.83203125" style="19" customWidth="1"/>
    <col min="32" max="16384" width="9" style="19"/>
  </cols>
  <sheetData>
    <row r="1" spans="2:30" ht="15.75" customHeight="1" thickBot="1" x14ac:dyDescent="0.35"/>
    <row r="2" spans="2:30" ht="15.75" customHeight="1" x14ac:dyDescent="0.3">
      <c r="B2" s="73"/>
      <c r="C2" s="74"/>
      <c r="D2" s="75"/>
      <c r="E2" s="76"/>
      <c r="F2" s="76"/>
      <c r="G2" s="76"/>
      <c r="H2" s="336"/>
      <c r="I2" s="76"/>
      <c r="J2" s="336"/>
      <c r="K2" s="336"/>
      <c r="L2" s="336"/>
      <c r="M2" s="336"/>
      <c r="N2" s="336"/>
      <c r="O2" s="336"/>
      <c r="P2" s="336"/>
      <c r="Q2" s="336"/>
      <c r="R2" s="336"/>
      <c r="S2" s="336"/>
      <c r="T2" s="336"/>
      <c r="U2" s="336"/>
      <c r="V2" s="76"/>
      <c r="W2" s="76"/>
      <c r="X2" s="76"/>
      <c r="Y2" s="336"/>
      <c r="Z2" s="336"/>
      <c r="AA2" s="336"/>
      <c r="AB2" s="336"/>
      <c r="AC2" s="336"/>
      <c r="AD2" s="77"/>
    </row>
    <row r="3" spans="2:30" ht="15.75" customHeight="1" thickBot="1" x14ac:dyDescent="0.4">
      <c r="B3" s="78"/>
      <c r="C3" s="9" t="s">
        <v>145</v>
      </c>
      <c r="D3" s="138"/>
      <c r="E3" s="125"/>
      <c r="F3" s="12"/>
      <c r="G3" s="12"/>
      <c r="H3" s="337"/>
      <c r="I3" s="12"/>
      <c r="J3" s="337"/>
      <c r="K3" s="337"/>
      <c r="L3" s="337"/>
      <c r="M3" s="337"/>
      <c r="N3" s="337"/>
      <c r="O3" s="337"/>
      <c r="P3" s="337"/>
      <c r="Q3" s="337"/>
      <c r="R3" s="337"/>
      <c r="S3" s="337"/>
      <c r="T3" s="337"/>
      <c r="U3" s="337"/>
      <c r="V3" s="12"/>
      <c r="W3" s="12"/>
      <c r="X3" s="12"/>
      <c r="Y3" s="337"/>
      <c r="Z3" s="337"/>
      <c r="AA3" s="337"/>
      <c r="AB3" s="337"/>
      <c r="AC3" s="337"/>
      <c r="AD3" s="60"/>
    </row>
    <row r="4" spans="2:30" ht="15.75" customHeight="1" thickTop="1" x14ac:dyDescent="0.35">
      <c r="B4" s="78"/>
      <c r="C4" s="49" t="s">
        <v>42</v>
      </c>
      <c r="D4" s="214" t="str">
        <f>IF(CONTROL!H14=0,Mssg1,School)</f>
        <v>[Complete Tab 3]</v>
      </c>
      <c r="E4" s="125"/>
      <c r="F4" s="12"/>
      <c r="G4" s="12"/>
      <c r="H4" s="337"/>
      <c r="I4" s="12"/>
      <c r="J4" s="337"/>
      <c r="K4" s="337"/>
      <c r="L4" s="337"/>
      <c r="M4" s="337"/>
      <c r="N4" s="337"/>
      <c r="O4" s="337"/>
      <c r="P4" s="337"/>
      <c r="Q4" s="337"/>
      <c r="R4" s="337"/>
      <c r="S4" s="337"/>
      <c r="T4" s="337"/>
      <c r="U4" s="337"/>
      <c r="V4" s="12"/>
      <c r="W4" s="12"/>
      <c r="X4" s="12"/>
      <c r="Y4" s="337"/>
      <c r="Z4" s="337"/>
      <c r="AA4" s="337"/>
      <c r="AB4" s="337"/>
      <c r="AC4" s="337"/>
      <c r="AD4" s="60"/>
    </row>
    <row r="5" spans="2:30" ht="15.75" customHeight="1" thickBot="1" x14ac:dyDescent="0.4">
      <c r="B5" s="78"/>
      <c r="C5" s="10" t="s">
        <v>265</v>
      </c>
      <c r="D5" s="214" t="str">
        <f>IF(CONTROL!H19=0,Mssg1,AcadYr1&amp;" FY")</f>
        <v>[Complete Tab 3]</v>
      </c>
      <c r="F5" s="21"/>
      <c r="G5" s="21"/>
      <c r="H5" s="337"/>
      <c r="I5" s="21"/>
      <c r="J5" s="349"/>
      <c r="K5" s="355"/>
      <c r="L5" s="355"/>
      <c r="M5" s="355"/>
      <c r="N5" s="355"/>
      <c r="O5" s="355"/>
      <c r="P5" s="355"/>
      <c r="Q5" s="355"/>
      <c r="R5" s="355"/>
      <c r="S5" s="355"/>
      <c r="T5" s="355"/>
      <c r="U5" s="355"/>
      <c r="V5" s="47"/>
      <c r="W5" s="12"/>
      <c r="X5" s="47"/>
      <c r="Y5" s="337"/>
      <c r="Z5" s="337"/>
      <c r="AA5" s="337"/>
      <c r="AB5" s="337"/>
      <c r="AC5" s="337"/>
      <c r="AD5" s="60"/>
    </row>
    <row r="6" spans="2:30" ht="15.75" customHeight="1" x14ac:dyDescent="0.35">
      <c r="B6" s="78"/>
      <c r="D6" s="120"/>
      <c r="E6" s="125"/>
      <c r="F6" s="21"/>
      <c r="G6" s="21"/>
      <c r="H6" s="548" t="s">
        <v>201</v>
      </c>
      <c r="I6" s="549"/>
      <c r="J6" s="550"/>
      <c r="K6" s="550"/>
      <c r="L6" s="550"/>
      <c r="M6" s="550"/>
      <c r="N6" s="550"/>
      <c r="O6" s="550"/>
      <c r="P6" s="550"/>
      <c r="Q6" s="550"/>
      <c r="R6" s="550"/>
      <c r="S6" s="550"/>
      <c r="T6" s="550"/>
      <c r="U6" s="551"/>
      <c r="V6" s="47"/>
      <c r="W6" s="12"/>
      <c r="X6" s="47"/>
      <c r="Y6" s="337"/>
      <c r="Z6" s="337"/>
      <c r="AA6" s="337"/>
      <c r="AB6" s="337"/>
      <c r="AC6" s="337"/>
      <c r="AD6" s="60"/>
    </row>
    <row r="7" spans="2:30" ht="15.75" customHeight="1" x14ac:dyDescent="0.35">
      <c r="B7" s="78"/>
      <c r="C7" s="12"/>
      <c r="D7" s="12"/>
      <c r="E7" s="137"/>
      <c r="F7" s="12"/>
      <c r="G7" s="12"/>
      <c r="H7" s="515" t="s">
        <v>333</v>
      </c>
      <c r="I7" s="516"/>
      <c r="J7" s="516"/>
      <c r="K7" s="516"/>
      <c r="L7" s="516"/>
      <c r="M7" s="516"/>
      <c r="N7" s="516"/>
      <c r="O7" s="516"/>
      <c r="P7" s="516"/>
      <c r="Q7" s="516"/>
      <c r="R7" s="516"/>
      <c r="S7" s="516"/>
      <c r="T7" s="516"/>
      <c r="U7" s="517"/>
      <c r="V7" s="47"/>
      <c r="W7" s="12"/>
      <c r="X7" s="47"/>
      <c r="Y7" s="337"/>
      <c r="Z7" s="337"/>
      <c r="AA7" s="337"/>
      <c r="AB7" s="337"/>
      <c r="AC7" s="337"/>
      <c r="AD7" s="60"/>
    </row>
    <row r="8" spans="2:30" ht="15.75" customHeight="1" thickBot="1" x14ac:dyDescent="0.4">
      <c r="B8" s="78"/>
      <c r="C8" s="49"/>
      <c r="D8" s="213"/>
      <c r="E8" s="48"/>
      <c r="F8" s="12"/>
      <c r="G8" s="12"/>
      <c r="H8" s="518"/>
      <c r="I8" s="516"/>
      <c r="J8" s="516"/>
      <c r="K8" s="516"/>
      <c r="L8" s="516"/>
      <c r="M8" s="516"/>
      <c r="N8" s="516"/>
      <c r="O8" s="516"/>
      <c r="P8" s="516"/>
      <c r="Q8" s="516"/>
      <c r="R8" s="516"/>
      <c r="S8" s="516"/>
      <c r="T8" s="516"/>
      <c r="U8" s="517"/>
      <c r="V8" s="47"/>
      <c r="W8" s="12"/>
      <c r="X8" s="47"/>
      <c r="Y8" s="337"/>
      <c r="Z8" s="337"/>
      <c r="AA8" s="337"/>
      <c r="AB8" s="337"/>
      <c r="AC8" s="337"/>
      <c r="AD8" s="60"/>
    </row>
    <row r="9" spans="2:30" ht="15.75" customHeight="1" x14ac:dyDescent="0.35">
      <c r="B9" s="78"/>
      <c r="C9" s="469" t="s">
        <v>198</v>
      </c>
      <c r="D9" s="527"/>
      <c r="E9" s="53"/>
      <c r="F9" s="189" t="s">
        <v>271</v>
      </c>
      <c r="G9" s="12"/>
      <c r="H9" s="518"/>
      <c r="I9" s="516"/>
      <c r="J9" s="516"/>
      <c r="K9" s="516"/>
      <c r="L9" s="516"/>
      <c r="M9" s="516"/>
      <c r="N9" s="516"/>
      <c r="O9" s="516"/>
      <c r="P9" s="516"/>
      <c r="Q9" s="516"/>
      <c r="R9" s="516"/>
      <c r="S9" s="516"/>
      <c r="T9" s="516"/>
      <c r="U9" s="517"/>
      <c r="V9" s="47"/>
      <c r="W9" s="12"/>
      <c r="X9" s="47"/>
      <c r="Y9" s="337"/>
      <c r="Z9" s="337"/>
      <c r="AA9" s="337"/>
      <c r="AB9" s="337"/>
      <c r="AC9" s="337"/>
      <c r="AD9" s="60"/>
    </row>
    <row r="10" spans="2:30" ht="15.75" customHeight="1" x14ac:dyDescent="0.35">
      <c r="B10" s="78"/>
      <c r="C10" s="121" t="s">
        <v>256</v>
      </c>
      <c r="D10" s="248"/>
      <c r="E10" s="215"/>
      <c r="F10" s="225" t="s">
        <v>327</v>
      </c>
      <c r="G10" s="12"/>
      <c r="H10" s="518"/>
      <c r="I10" s="516"/>
      <c r="J10" s="516"/>
      <c r="K10" s="516"/>
      <c r="L10" s="516"/>
      <c r="M10" s="516"/>
      <c r="N10" s="516"/>
      <c r="O10" s="516"/>
      <c r="P10" s="516"/>
      <c r="Q10" s="516"/>
      <c r="R10" s="516"/>
      <c r="S10" s="516"/>
      <c r="T10" s="516"/>
      <c r="U10" s="517"/>
      <c r="V10" s="47"/>
      <c r="W10" s="12"/>
      <c r="X10" s="47"/>
      <c r="Y10" s="337"/>
      <c r="Z10" s="337"/>
      <c r="AA10" s="337"/>
      <c r="AB10" s="337"/>
      <c r="AC10" s="337"/>
      <c r="AD10" s="60"/>
    </row>
    <row r="11" spans="2:30" ht="15.75" customHeight="1" x14ac:dyDescent="0.35">
      <c r="B11" s="78"/>
      <c r="C11" s="121" t="s">
        <v>206</v>
      </c>
      <c r="D11" s="249"/>
      <c r="E11" s="215"/>
      <c r="F11" s="225" t="s">
        <v>327</v>
      </c>
      <c r="G11" s="12"/>
      <c r="H11" s="518"/>
      <c r="I11" s="516"/>
      <c r="J11" s="516"/>
      <c r="K11" s="516"/>
      <c r="L11" s="516"/>
      <c r="M11" s="516"/>
      <c r="N11" s="516"/>
      <c r="O11" s="516"/>
      <c r="P11" s="516"/>
      <c r="Q11" s="516"/>
      <c r="R11" s="516"/>
      <c r="S11" s="516"/>
      <c r="T11" s="516"/>
      <c r="U11" s="517"/>
      <c r="V11" s="47"/>
      <c r="W11" s="12"/>
      <c r="X11" s="47"/>
      <c r="Y11" s="337"/>
      <c r="Z11" s="337"/>
      <c r="AA11" s="337"/>
      <c r="AB11" s="337"/>
      <c r="AC11" s="337"/>
      <c r="AD11" s="60"/>
    </row>
    <row r="12" spans="2:30" ht="15.75" customHeight="1" x14ac:dyDescent="0.35">
      <c r="B12" s="78"/>
      <c r="C12" s="121" t="s">
        <v>251</v>
      </c>
      <c r="D12" s="250">
        <v>0</v>
      </c>
      <c r="E12" s="215"/>
      <c r="F12" s="225" t="s">
        <v>327</v>
      </c>
      <c r="G12" s="12"/>
      <c r="H12" s="518"/>
      <c r="I12" s="516"/>
      <c r="J12" s="516"/>
      <c r="K12" s="516"/>
      <c r="L12" s="516"/>
      <c r="M12" s="516"/>
      <c r="N12" s="516"/>
      <c r="O12" s="516"/>
      <c r="P12" s="516"/>
      <c r="Q12" s="516"/>
      <c r="R12" s="516"/>
      <c r="S12" s="516"/>
      <c r="T12" s="516"/>
      <c r="U12" s="517"/>
      <c r="V12" s="47"/>
      <c r="W12" s="12"/>
      <c r="X12" s="47"/>
      <c r="Y12" s="337"/>
      <c r="Z12" s="337"/>
      <c r="AA12" s="337"/>
      <c r="AB12" s="337"/>
      <c r="AC12" s="337"/>
      <c r="AD12" s="60"/>
    </row>
    <row r="13" spans="2:30" ht="15.75" customHeight="1" thickBot="1" x14ac:dyDescent="0.4">
      <c r="B13" s="78"/>
      <c r="C13" s="121" t="s">
        <v>199</v>
      </c>
      <c r="D13" s="249"/>
      <c r="E13" s="215"/>
      <c r="F13" s="225" t="s">
        <v>328</v>
      </c>
      <c r="G13" s="12"/>
      <c r="H13" s="518"/>
      <c r="I13" s="516"/>
      <c r="J13" s="516"/>
      <c r="K13" s="516"/>
      <c r="L13" s="516"/>
      <c r="M13" s="516"/>
      <c r="N13" s="516"/>
      <c r="O13" s="516"/>
      <c r="P13" s="516"/>
      <c r="Q13" s="516"/>
      <c r="R13" s="516"/>
      <c r="S13" s="516"/>
      <c r="T13" s="516"/>
      <c r="U13" s="517"/>
      <c r="V13" s="47"/>
      <c r="W13" s="12"/>
      <c r="X13" s="47"/>
      <c r="Y13" s="339"/>
      <c r="Z13" s="386"/>
      <c r="AA13" s="386"/>
      <c r="AB13" s="339"/>
      <c r="AC13" s="386"/>
      <c r="AD13" s="60"/>
    </row>
    <row r="14" spans="2:30" ht="15.75" customHeight="1" thickBot="1" x14ac:dyDescent="0.4">
      <c r="B14" s="78"/>
      <c r="C14" s="121" t="s">
        <v>254</v>
      </c>
      <c r="D14" s="250">
        <v>0</v>
      </c>
      <c r="E14" s="215"/>
      <c r="F14" s="225" t="s">
        <v>328</v>
      </c>
      <c r="G14" s="12"/>
      <c r="H14" s="519"/>
      <c r="I14" s="520"/>
      <c r="J14" s="520"/>
      <c r="K14" s="520"/>
      <c r="L14" s="520"/>
      <c r="M14" s="520"/>
      <c r="N14" s="520"/>
      <c r="O14" s="520"/>
      <c r="P14" s="520"/>
      <c r="Q14" s="520"/>
      <c r="R14" s="520"/>
      <c r="S14" s="520"/>
      <c r="T14" s="520"/>
      <c r="U14" s="521"/>
      <c r="V14" s="47"/>
      <c r="W14" s="12"/>
      <c r="X14" s="47"/>
      <c r="Y14" s="500" t="s">
        <v>197</v>
      </c>
      <c r="Z14" s="501"/>
      <c r="AA14" s="502"/>
      <c r="AB14" s="500" t="s">
        <v>259</v>
      </c>
      <c r="AC14" s="502"/>
      <c r="AD14" s="60"/>
    </row>
    <row r="15" spans="2:30" ht="15.75" customHeight="1" thickBot="1" x14ac:dyDescent="0.4">
      <c r="B15" s="78"/>
      <c r="C15" s="121" t="s">
        <v>200</v>
      </c>
      <c r="D15" s="249"/>
      <c r="E15" s="215"/>
      <c r="F15" s="225" t="s">
        <v>330</v>
      </c>
      <c r="G15" s="12"/>
      <c r="H15" s="337"/>
      <c r="I15" s="12"/>
      <c r="J15" s="337"/>
      <c r="K15" s="337"/>
      <c r="L15" s="337"/>
      <c r="M15" s="337"/>
      <c r="N15" s="337"/>
      <c r="O15" s="337"/>
      <c r="P15" s="337"/>
      <c r="Q15" s="337"/>
      <c r="R15" s="337"/>
      <c r="S15" s="337"/>
      <c r="T15" s="337"/>
      <c r="U15" s="337"/>
      <c r="V15" s="47"/>
      <c r="W15" s="12"/>
      <c r="X15" s="47"/>
      <c r="Y15" s="503" t="s">
        <v>38</v>
      </c>
      <c r="Z15" s="505" t="s">
        <v>146</v>
      </c>
      <c r="AA15" s="507" t="s">
        <v>34</v>
      </c>
      <c r="AB15" s="509" t="s">
        <v>261</v>
      </c>
      <c r="AC15" s="511" t="s">
        <v>262</v>
      </c>
      <c r="AD15" s="60"/>
    </row>
    <row r="16" spans="2:30" ht="15.75" customHeight="1" thickBot="1" x14ac:dyDescent="0.4">
      <c r="B16" s="78"/>
      <c r="C16" s="122" t="s">
        <v>255</v>
      </c>
      <c r="D16" s="251">
        <v>0</v>
      </c>
      <c r="E16" s="12"/>
      <c r="F16" s="225" t="s">
        <v>330</v>
      </c>
      <c r="G16" s="12"/>
      <c r="I16" s="57"/>
      <c r="J16" s="513" t="s">
        <v>33</v>
      </c>
      <c r="K16" s="514"/>
      <c r="L16" s="497"/>
      <c r="M16" s="513" t="s">
        <v>35</v>
      </c>
      <c r="N16" s="514"/>
      <c r="O16" s="497"/>
      <c r="P16" s="513" t="s">
        <v>36</v>
      </c>
      <c r="Q16" s="514"/>
      <c r="R16" s="497"/>
      <c r="S16" s="513" t="s">
        <v>37</v>
      </c>
      <c r="T16" s="514"/>
      <c r="U16" s="497"/>
      <c r="V16" s="12"/>
      <c r="W16" s="95"/>
      <c r="X16" s="12"/>
      <c r="Y16" s="504"/>
      <c r="Z16" s="506"/>
      <c r="AA16" s="508"/>
      <c r="AB16" s="510"/>
      <c r="AC16" s="512"/>
      <c r="AD16" s="60"/>
    </row>
    <row r="17" spans="2:30" ht="16" thickBot="1" x14ac:dyDescent="0.4">
      <c r="B17" s="78"/>
      <c r="C17" s="56"/>
      <c r="D17" s="314" t="str">
        <f>IF(AND(ISNUMBER(D11),ISNUMBER(D13)),IFERROR(IF(ABS((D13-D11)/D11) &gt;= 0.1, "Revised Budget Required",""),""),"")</f>
        <v/>
      </c>
      <c r="E17" s="57"/>
      <c r="F17" s="57"/>
      <c r="G17" s="57"/>
      <c r="H17" s="338" t="s">
        <v>263</v>
      </c>
      <c r="I17" s="57"/>
      <c r="J17" s="350" t="s">
        <v>38</v>
      </c>
      <c r="K17" s="356" t="s">
        <v>146</v>
      </c>
      <c r="L17" s="360" t="s">
        <v>34</v>
      </c>
      <c r="M17" s="364" t="s">
        <v>38</v>
      </c>
      <c r="N17" s="356" t="s">
        <v>146</v>
      </c>
      <c r="O17" s="360" t="s">
        <v>34</v>
      </c>
      <c r="P17" s="369" t="s">
        <v>38</v>
      </c>
      <c r="Q17" s="372" t="s">
        <v>146</v>
      </c>
      <c r="R17" s="373" t="s">
        <v>34</v>
      </c>
      <c r="S17" s="369" t="s">
        <v>38</v>
      </c>
      <c r="T17" s="372" t="s">
        <v>146</v>
      </c>
      <c r="U17" s="373" t="s">
        <v>34</v>
      </c>
      <c r="V17" s="1"/>
      <c r="W17" s="123" t="s">
        <v>258</v>
      </c>
      <c r="X17" s="1"/>
      <c r="Y17" s="144">
        <f>Y65</f>
        <v>0</v>
      </c>
      <c r="Z17" s="146">
        <f>Z65</f>
        <v>0</v>
      </c>
      <c r="AA17" s="145">
        <f>AA65</f>
        <v>0</v>
      </c>
      <c r="AB17" s="144">
        <f>AB65</f>
        <v>0</v>
      </c>
      <c r="AC17" s="145">
        <f>AC65</f>
        <v>0</v>
      </c>
      <c r="AD17" s="60"/>
    </row>
    <row r="18" spans="2:30" ht="16" customHeight="1" thickBot="1" x14ac:dyDescent="0.4">
      <c r="B18" s="78"/>
      <c r="C18" s="24"/>
      <c r="D18" s="314" t="str">
        <f>IF(AND(ISNUMBER(D13),ISNUMBER(D15)),IFERROR(IF(ABS((D15-D13)/D13) &gt;= 0.1, "Revised Budget Required",""),""),"")</f>
        <v/>
      </c>
      <c r="E18" s="12"/>
      <c r="F18" s="12"/>
      <c r="G18" s="12"/>
      <c r="H18" s="339"/>
      <c r="I18" s="57"/>
      <c r="J18" s="339"/>
      <c r="K18" s="339"/>
      <c r="L18" s="339"/>
      <c r="M18" s="339"/>
      <c r="N18" s="339"/>
      <c r="O18" s="339"/>
      <c r="P18" s="370"/>
      <c r="Q18" s="370"/>
      <c r="R18" s="370"/>
      <c r="S18" s="370"/>
      <c r="T18" s="370"/>
      <c r="U18" s="370"/>
      <c r="V18" s="38"/>
      <c r="W18" s="124" t="s">
        <v>257</v>
      </c>
      <c r="X18" s="38"/>
      <c r="Y18" s="84">
        <f>Y181</f>
        <v>0</v>
      </c>
      <c r="Z18" s="67">
        <f>Z181</f>
        <v>0</v>
      </c>
      <c r="AA18" s="85">
        <f>AA181</f>
        <v>0</v>
      </c>
      <c r="AB18" s="84">
        <f>AB181</f>
        <v>0</v>
      </c>
      <c r="AC18" s="85">
        <f>AC181</f>
        <v>0</v>
      </c>
      <c r="AD18" s="60"/>
    </row>
    <row r="19" spans="2:30" ht="20.149999999999999" customHeight="1" thickBot="1" x14ac:dyDescent="0.35">
      <c r="B19" s="78"/>
      <c r="C19" s="522" t="s">
        <v>21</v>
      </c>
      <c r="D19" s="497"/>
      <c r="E19" s="25"/>
      <c r="F19" s="25"/>
      <c r="G19" s="25"/>
      <c r="H19" s="337"/>
      <c r="I19" s="25"/>
      <c r="J19" s="351"/>
      <c r="K19" s="351"/>
      <c r="L19" s="351"/>
      <c r="M19" s="351"/>
      <c r="N19" s="351"/>
      <c r="O19" s="351"/>
      <c r="P19" s="351"/>
      <c r="Q19" s="351"/>
      <c r="R19" s="351"/>
      <c r="S19" s="351"/>
      <c r="T19" s="351"/>
      <c r="U19" s="351"/>
      <c r="V19" s="96"/>
      <c r="W19" s="123" t="s">
        <v>189</v>
      </c>
      <c r="X19" s="96"/>
      <c r="Y19" s="86">
        <f>Y183</f>
        <v>0</v>
      </c>
      <c r="Z19" s="88">
        <f>Z183</f>
        <v>0</v>
      </c>
      <c r="AA19" s="87">
        <f>AA183</f>
        <v>0</v>
      </c>
      <c r="AB19" s="86">
        <f>AB183</f>
        <v>0</v>
      </c>
      <c r="AC19" s="87">
        <f>AC183</f>
        <v>0</v>
      </c>
      <c r="AD19" s="60"/>
    </row>
    <row r="20" spans="2:30" ht="15.75" customHeight="1" x14ac:dyDescent="0.3">
      <c r="B20" s="78"/>
      <c r="C20" s="523"/>
      <c r="D20" s="524"/>
      <c r="E20" s="25"/>
      <c r="F20" s="25"/>
      <c r="G20" s="25"/>
      <c r="H20" s="1"/>
      <c r="I20" s="25"/>
      <c r="J20" s="1"/>
      <c r="K20" s="1"/>
      <c r="L20" s="1"/>
      <c r="M20" s="1"/>
      <c r="N20" s="1"/>
      <c r="O20" s="1"/>
      <c r="P20" s="1"/>
      <c r="Q20" s="1"/>
      <c r="R20" s="1"/>
      <c r="S20" s="1"/>
      <c r="T20" s="1"/>
      <c r="U20" s="1"/>
      <c r="V20" s="96"/>
      <c r="W20" s="467" t="s">
        <v>204</v>
      </c>
      <c r="X20" s="96"/>
      <c r="Y20" s="337"/>
      <c r="Z20" s="337"/>
      <c r="AA20" s="337"/>
      <c r="AB20" s="337"/>
      <c r="AC20" s="337"/>
      <c r="AD20" s="60"/>
    </row>
    <row r="21" spans="2:30" ht="15.75" customHeight="1" thickBot="1" x14ac:dyDescent="0.4">
      <c r="B21" s="78"/>
      <c r="C21" s="525" t="s">
        <v>222</v>
      </c>
      <c r="D21" s="491"/>
      <c r="E21" s="26"/>
      <c r="F21" s="26"/>
      <c r="G21" s="26"/>
      <c r="H21" s="337"/>
      <c r="I21" s="26"/>
      <c r="J21" s="345"/>
      <c r="K21" s="345"/>
      <c r="L21" s="345"/>
      <c r="M21" s="345"/>
      <c r="N21" s="345"/>
      <c r="O21" s="345"/>
      <c r="P21" s="345"/>
      <c r="Q21" s="345"/>
      <c r="R21" s="345"/>
      <c r="S21" s="345"/>
      <c r="T21" s="345"/>
      <c r="U21" s="345"/>
      <c r="V21" s="38"/>
      <c r="W21" s="468"/>
      <c r="X21" s="38"/>
      <c r="Y21" s="337"/>
      <c r="Z21" s="337"/>
      <c r="AA21" s="337"/>
      <c r="AB21" s="337"/>
      <c r="AC21" s="337"/>
      <c r="AD21" s="60"/>
    </row>
    <row r="22" spans="2:30" ht="15.75" customHeight="1" x14ac:dyDescent="0.3">
      <c r="B22" s="78"/>
      <c r="C22" s="526" t="s">
        <v>354</v>
      </c>
      <c r="D22" s="491"/>
      <c r="E22" s="27"/>
      <c r="F22" s="27"/>
      <c r="G22" s="27"/>
      <c r="H22" s="91">
        <v>0</v>
      </c>
      <c r="I22" s="27"/>
      <c r="J22" s="89">
        <v>0</v>
      </c>
      <c r="K22" s="94">
        <v>0</v>
      </c>
      <c r="L22" s="62">
        <f>IF(K22&lt;&gt;0,K22-J22,0)</f>
        <v>0</v>
      </c>
      <c r="M22" s="89">
        <v>0</v>
      </c>
      <c r="N22" s="94">
        <v>0</v>
      </c>
      <c r="O22" s="62">
        <f t="shared" ref="O22:O35" si="0">IF(N22&lt;&gt;0,N22-M22,0)</f>
        <v>0</v>
      </c>
      <c r="P22" s="89">
        <v>0</v>
      </c>
      <c r="Q22" s="94">
        <v>0</v>
      </c>
      <c r="R22" s="62">
        <f>IF(Q22&lt;&gt;0,Q22-P22,0)</f>
        <v>0</v>
      </c>
      <c r="S22" s="89">
        <v>0</v>
      </c>
      <c r="T22" s="94">
        <v>0</v>
      </c>
      <c r="U22" s="62">
        <f>IF(T22&lt;&gt;0,T22-S22,0)</f>
        <v>0</v>
      </c>
      <c r="V22" s="1"/>
      <c r="W22" s="265" t="s">
        <v>366</v>
      </c>
      <c r="X22" s="1"/>
      <c r="Y22" s="374">
        <f>J22+M22+P22+S22</f>
        <v>0</v>
      </c>
      <c r="Z22" s="387">
        <f>K22+N22+Q22+T22</f>
        <v>0</v>
      </c>
      <c r="AA22" s="392">
        <f>IF(Z22&lt;&gt;0,Z22-Y22,0)</f>
        <v>0</v>
      </c>
      <c r="AB22" s="397">
        <f>IF(AND(H22&lt;&gt;0,Y22&lt;&gt;0),Y22-H22, 0)</f>
        <v>0</v>
      </c>
      <c r="AC22" s="401">
        <f>IF(T22&lt;&gt;0,Z22-H22,0)</f>
        <v>0</v>
      </c>
      <c r="AD22" s="60"/>
    </row>
    <row r="23" spans="2:30" ht="15.75" customHeight="1" x14ac:dyDescent="0.3">
      <c r="B23" s="78"/>
      <c r="C23" s="528" t="s">
        <v>45</v>
      </c>
      <c r="D23" s="529"/>
      <c r="E23" s="28"/>
      <c r="F23" s="28"/>
      <c r="G23" s="28"/>
      <c r="H23" s="92">
        <v>0</v>
      </c>
      <c r="I23" s="28"/>
      <c r="J23" s="90">
        <v>0</v>
      </c>
      <c r="K23" s="64">
        <v>0</v>
      </c>
      <c r="L23" s="65">
        <f>IF(K23&lt;&gt;0,K23-J23,0)</f>
        <v>0</v>
      </c>
      <c r="M23" s="90">
        <v>0</v>
      </c>
      <c r="N23" s="64">
        <v>0</v>
      </c>
      <c r="O23" s="65">
        <f t="shared" si="0"/>
        <v>0</v>
      </c>
      <c r="P23" s="90">
        <v>0</v>
      </c>
      <c r="Q23" s="64">
        <v>0</v>
      </c>
      <c r="R23" s="65">
        <f>IF(Q23&gt;0,Q23-P23,0)</f>
        <v>0</v>
      </c>
      <c r="S23" s="90">
        <v>0</v>
      </c>
      <c r="T23" s="64">
        <v>0</v>
      </c>
      <c r="U23" s="65">
        <f>IF(T23&lt;&gt;0,T23-S23,0)</f>
        <v>0</v>
      </c>
      <c r="V23" s="1"/>
      <c r="W23" s="499"/>
      <c r="X23" s="1"/>
      <c r="Y23" s="375">
        <f t="shared" ref="Y23:Y34" si="1">J23+M23+P23+S23</f>
        <v>0</v>
      </c>
      <c r="Z23" s="388">
        <f>K23+N23+Q23+T23</f>
        <v>0</v>
      </c>
      <c r="AA23" s="393">
        <f>IF(Z23&lt;&gt;0,Z23-Y23,0)</f>
        <v>0</v>
      </c>
      <c r="AB23" s="398">
        <f>IF(AND(H23&lt;&gt;0,Y23&lt;&gt;0),Y23-H23, 0)</f>
        <v>0</v>
      </c>
      <c r="AC23" s="402">
        <f>IF(T23&lt;&gt;0,Z23-H23,0)</f>
        <v>0</v>
      </c>
      <c r="AD23" s="60"/>
    </row>
    <row r="24" spans="2:30" ht="15.75" customHeight="1" x14ac:dyDescent="0.3">
      <c r="B24" s="78"/>
      <c r="C24" s="528" t="s">
        <v>355</v>
      </c>
      <c r="D24" s="530"/>
      <c r="E24" s="28"/>
      <c r="F24" s="28"/>
      <c r="G24" s="28"/>
      <c r="H24" s="92">
        <v>0</v>
      </c>
      <c r="I24" s="28"/>
      <c r="J24" s="90">
        <v>0</v>
      </c>
      <c r="K24" s="64">
        <v>0</v>
      </c>
      <c r="L24" s="65">
        <f t="shared" ref="L24:L35" si="2">IF(K24&lt;&gt;0,K24-J24,0)</f>
        <v>0</v>
      </c>
      <c r="M24" s="90">
        <v>0</v>
      </c>
      <c r="N24" s="64">
        <v>0</v>
      </c>
      <c r="O24" s="65">
        <f t="shared" si="0"/>
        <v>0</v>
      </c>
      <c r="P24" s="90">
        <v>0</v>
      </c>
      <c r="Q24" s="64">
        <v>0</v>
      </c>
      <c r="R24" s="65">
        <f t="shared" ref="R24:R35" si="3">IF(Q24&gt;0,Q24-P24,0)</f>
        <v>0</v>
      </c>
      <c r="S24" s="90">
        <v>0</v>
      </c>
      <c r="T24" s="64">
        <v>0</v>
      </c>
      <c r="U24" s="65">
        <f t="shared" ref="U24:U35" si="4">IF(T24&lt;&gt;0,T24-S24,0)</f>
        <v>0</v>
      </c>
      <c r="V24" s="1"/>
      <c r="W24" s="453"/>
      <c r="X24" s="1"/>
      <c r="Y24" s="375">
        <f t="shared" si="1"/>
        <v>0</v>
      </c>
      <c r="Z24" s="388">
        <f t="shared" ref="Z24:Z35" si="5">K24+N24+Q24+T24</f>
        <v>0</v>
      </c>
      <c r="AA24" s="393">
        <f t="shared" ref="AA24:AA37" si="6">IF(Z24&lt;&gt;0,Z24-Y24,0)</f>
        <v>0</v>
      </c>
      <c r="AB24" s="398">
        <f t="shared" ref="AB24:AB37" si="7">IF(AND(H24&lt;&gt;0,Y24&lt;&gt;0),Y24-H24, 0)</f>
        <v>0</v>
      </c>
      <c r="AC24" s="402">
        <f t="shared" ref="AC24:AC37" si="8">IF(T24&lt;&gt;0,Z24-H24,0)</f>
        <v>0</v>
      </c>
      <c r="AD24" s="60"/>
    </row>
    <row r="25" spans="2:30" ht="15.75" customHeight="1" x14ac:dyDescent="0.3">
      <c r="B25" s="78"/>
      <c r="C25" s="531" t="s">
        <v>356</v>
      </c>
      <c r="D25" s="491"/>
      <c r="E25" s="28"/>
      <c r="F25" s="28"/>
      <c r="G25" s="28"/>
      <c r="H25" s="92">
        <v>0</v>
      </c>
      <c r="I25" s="28"/>
      <c r="J25" s="90">
        <v>0</v>
      </c>
      <c r="K25" s="64">
        <v>0</v>
      </c>
      <c r="L25" s="65">
        <f t="shared" si="2"/>
        <v>0</v>
      </c>
      <c r="M25" s="90">
        <v>0</v>
      </c>
      <c r="N25" s="64">
        <v>0</v>
      </c>
      <c r="O25" s="65">
        <f t="shared" si="0"/>
        <v>0</v>
      </c>
      <c r="P25" s="90">
        <v>0</v>
      </c>
      <c r="Q25" s="64">
        <v>0</v>
      </c>
      <c r="R25" s="65">
        <f t="shared" si="3"/>
        <v>0</v>
      </c>
      <c r="S25" s="90">
        <v>0</v>
      </c>
      <c r="T25" s="64">
        <v>0</v>
      </c>
      <c r="U25" s="65">
        <f t="shared" si="4"/>
        <v>0</v>
      </c>
      <c r="V25" s="1"/>
      <c r="W25" s="453"/>
      <c r="X25" s="1"/>
      <c r="Y25" s="375">
        <f t="shared" si="1"/>
        <v>0</v>
      </c>
      <c r="Z25" s="388">
        <f t="shared" si="5"/>
        <v>0</v>
      </c>
      <c r="AA25" s="393">
        <f t="shared" si="6"/>
        <v>0</v>
      </c>
      <c r="AB25" s="398">
        <f t="shared" si="7"/>
        <v>0</v>
      </c>
      <c r="AC25" s="402">
        <f t="shared" si="8"/>
        <v>0</v>
      </c>
      <c r="AD25" s="60"/>
    </row>
    <row r="26" spans="2:30" ht="15.75" customHeight="1" x14ac:dyDescent="0.3">
      <c r="B26" s="78"/>
      <c r="C26" s="484" t="s">
        <v>357</v>
      </c>
      <c r="D26" s="485"/>
      <c r="E26" s="28"/>
      <c r="F26" s="28"/>
      <c r="G26" s="28"/>
      <c r="H26" s="92">
        <v>0</v>
      </c>
      <c r="I26" s="28"/>
      <c r="J26" s="90">
        <v>0</v>
      </c>
      <c r="K26" s="64">
        <v>0</v>
      </c>
      <c r="L26" s="65">
        <f t="shared" ref="L26" si="9">IF(K26&lt;&gt;0,K26-J26,0)</f>
        <v>0</v>
      </c>
      <c r="M26" s="90">
        <v>0</v>
      </c>
      <c r="N26" s="64">
        <v>0</v>
      </c>
      <c r="O26" s="65">
        <f t="shared" ref="O26" si="10">IF(N26&lt;&gt;0,N26-M26,0)</f>
        <v>0</v>
      </c>
      <c r="P26" s="90">
        <v>0</v>
      </c>
      <c r="Q26" s="64">
        <v>0</v>
      </c>
      <c r="R26" s="65">
        <f t="shared" ref="R26" si="11">IF(Q26&gt;0,Q26-P26,0)</f>
        <v>0</v>
      </c>
      <c r="S26" s="90">
        <v>0</v>
      </c>
      <c r="T26" s="64">
        <v>0</v>
      </c>
      <c r="U26" s="65">
        <f t="shared" ref="U26" si="12">IF(T26&lt;&gt;0,T26-S26,0)</f>
        <v>0</v>
      </c>
      <c r="V26" s="1"/>
      <c r="W26" s="453"/>
      <c r="X26" s="1"/>
      <c r="Y26" s="375">
        <f t="shared" ref="Y26" si="13">J26+M26+P26+S26</f>
        <v>0</v>
      </c>
      <c r="Z26" s="388">
        <f t="shared" ref="Z26" si="14">K26+N26+Q26+T26</f>
        <v>0</v>
      </c>
      <c r="AA26" s="393">
        <f t="shared" ref="AA26" si="15">IF(Z26&lt;&gt;0,Z26-Y26,0)</f>
        <v>0</v>
      </c>
      <c r="AB26" s="398">
        <f t="shared" ref="AB26" si="16">IF(AND(H26&lt;&gt;0,Y26&lt;&gt;0),Y26-H26, 0)</f>
        <v>0</v>
      </c>
      <c r="AC26" s="402">
        <f t="shared" ref="AC26" si="17">IF(T26&lt;&gt;0,Z26-H26,0)</f>
        <v>0</v>
      </c>
      <c r="AD26" s="60"/>
    </row>
    <row r="27" spans="2:30" ht="15.75" customHeight="1" x14ac:dyDescent="0.3">
      <c r="B27" s="78"/>
      <c r="C27" s="526" t="s">
        <v>360</v>
      </c>
      <c r="D27" s="491"/>
      <c r="E27" s="28"/>
      <c r="F27" s="28"/>
      <c r="G27" s="28"/>
      <c r="H27" s="92">
        <v>0</v>
      </c>
      <c r="I27" s="28"/>
      <c r="J27" s="90">
        <v>0</v>
      </c>
      <c r="K27" s="64">
        <v>0</v>
      </c>
      <c r="L27" s="65">
        <f t="shared" si="2"/>
        <v>0</v>
      </c>
      <c r="M27" s="90">
        <v>0</v>
      </c>
      <c r="N27" s="64">
        <v>0</v>
      </c>
      <c r="O27" s="65">
        <f t="shared" si="0"/>
        <v>0</v>
      </c>
      <c r="P27" s="90">
        <v>0</v>
      </c>
      <c r="Q27" s="64">
        <v>0</v>
      </c>
      <c r="R27" s="65">
        <f t="shared" si="3"/>
        <v>0</v>
      </c>
      <c r="S27" s="90">
        <v>0</v>
      </c>
      <c r="T27" s="64">
        <v>0</v>
      </c>
      <c r="U27" s="65">
        <f t="shared" si="4"/>
        <v>0</v>
      </c>
      <c r="V27" s="1"/>
      <c r="W27" s="453"/>
      <c r="X27" s="1"/>
      <c r="Y27" s="375">
        <f t="shared" si="1"/>
        <v>0</v>
      </c>
      <c r="Z27" s="388">
        <f t="shared" si="5"/>
        <v>0</v>
      </c>
      <c r="AA27" s="393">
        <f t="shared" si="6"/>
        <v>0</v>
      </c>
      <c r="AB27" s="398">
        <f t="shared" si="7"/>
        <v>0</v>
      </c>
      <c r="AC27" s="402">
        <f t="shared" si="8"/>
        <v>0</v>
      </c>
      <c r="AD27" s="60"/>
    </row>
    <row r="28" spans="2:30" ht="15.75" customHeight="1" x14ac:dyDescent="0.3">
      <c r="B28" s="78"/>
      <c r="C28" s="526" t="s">
        <v>358</v>
      </c>
      <c r="D28" s="491"/>
      <c r="E28" s="28"/>
      <c r="F28" s="28"/>
      <c r="G28" s="28"/>
      <c r="H28" s="92">
        <v>0</v>
      </c>
      <c r="I28" s="28"/>
      <c r="J28" s="90">
        <v>0</v>
      </c>
      <c r="K28" s="64">
        <v>0</v>
      </c>
      <c r="L28" s="65">
        <f t="shared" si="2"/>
        <v>0</v>
      </c>
      <c r="M28" s="90">
        <v>0</v>
      </c>
      <c r="N28" s="64">
        <v>0</v>
      </c>
      <c r="O28" s="65">
        <f t="shared" si="0"/>
        <v>0</v>
      </c>
      <c r="P28" s="90">
        <v>0</v>
      </c>
      <c r="Q28" s="64">
        <v>0</v>
      </c>
      <c r="R28" s="65">
        <f t="shared" si="3"/>
        <v>0</v>
      </c>
      <c r="S28" s="90">
        <v>0</v>
      </c>
      <c r="T28" s="64">
        <v>0</v>
      </c>
      <c r="U28" s="65">
        <f t="shared" si="4"/>
        <v>0</v>
      </c>
      <c r="V28" s="1"/>
      <c r="W28" s="453"/>
      <c r="X28" s="1"/>
      <c r="Y28" s="375">
        <f t="shared" si="1"/>
        <v>0</v>
      </c>
      <c r="Z28" s="388">
        <f t="shared" si="5"/>
        <v>0</v>
      </c>
      <c r="AA28" s="393">
        <f t="shared" si="6"/>
        <v>0</v>
      </c>
      <c r="AB28" s="398">
        <f t="shared" si="7"/>
        <v>0</v>
      </c>
      <c r="AC28" s="402">
        <f t="shared" si="8"/>
        <v>0</v>
      </c>
      <c r="AD28" s="60"/>
    </row>
    <row r="29" spans="2:30" ht="15.75" customHeight="1" x14ac:dyDescent="0.3">
      <c r="B29" s="78"/>
      <c r="C29" s="494" t="s">
        <v>14</v>
      </c>
      <c r="D29" s="491"/>
      <c r="E29" s="28"/>
      <c r="F29" s="28"/>
      <c r="G29" s="28"/>
      <c r="H29" s="92">
        <v>0</v>
      </c>
      <c r="I29" s="28"/>
      <c r="J29" s="90">
        <v>0</v>
      </c>
      <c r="K29" s="64">
        <v>0</v>
      </c>
      <c r="L29" s="65">
        <f t="shared" si="2"/>
        <v>0</v>
      </c>
      <c r="M29" s="90">
        <v>0</v>
      </c>
      <c r="N29" s="64">
        <v>0</v>
      </c>
      <c r="O29" s="65">
        <f t="shared" si="0"/>
        <v>0</v>
      </c>
      <c r="P29" s="90">
        <v>0</v>
      </c>
      <c r="Q29" s="64">
        <v>0</v>
      </c>
      <c r="R29" s="65">
        <f t="shared" si="3"/>
        <v>0</v>
      </c>
      <c r="S29" s="90">
        <v>0</v>
      </c>
      <c r="T29" s="64">
        <v>0</v>
      </c>
      <c r="U29" s="65">
        <f t="shared" si="4"/>
        <v>0</v>
      </c>
      <c r="V29" s="1"/>
      <c r="W29" s="453"/>
      <c r="X29" s="1"/>
      <c r="Y29" s="375">
        <f t="shared" si="1"/>
        <v>0</v>
      </c>
      <c r="Z29" s="388">
        <f t="shared" si="5"/>
        <v>0</v>
      </c>
      <c r="AA29" s="393">
        <f t="shared" si="6"/>
        <v>0</v>
      </c>
      <c r="AB29" s="398">
        <f t="shared" si="7"/>
        <v>0</v>
      </c>
      <c r="AC29" s="402">
        <f t="shared" si="8"/>
        <v>0</v>
      </c>
      <c r="AD29" s="60"/>
    </row>
    <row r="30" spans="2:30" ht="15.75" customHeight="1" x14ac:dyDescent="0.3">
      <c r="B30" s="78"/>
      <c r="C30" s="494" t="s">
        <v>208</v>
      </c>
      <c r="D30" s="491"/>
      <c r="E30" s="28"/>
      <c r="F30" s="28"/>
      <c r="G30" s="28"/>
      <c r="H30" s="92">
        <v>0</v>
      </c>
      <c r="I30" s="28"/>
      <c r="J30" s="90">
        <v>0</v>
      </c>
      <c r="K30" s="64">
        <v>0</v>
      </c>
      <c r="L30" s="65">
        <f t="shared" si="2"/>
        <v>0</v>
      </c>
      <c r="M30" s="90">
        <v>0</v>
      </c>
      <c r="N30" s="64">
        <v>0</v>
      </c>
      <c r="O30" s="65">
        <f t="shared" si="0"/>
        <v>0</v>
      </c>
      <c r="P30" s="90">
        <v>0</v>
      </c>
      <c r="Q30" s="64">
        <v>0</v>
      </c>
      <c r="R30" s="65">
        <f t="shared" si="3"/>
        <v>0</v>
      </c>
      <c r="S30" s="90">
        <v>0</v>
      </c>
      <c r="T30" s="64">
        <v>0</v>
      </c>
      <c r="U30" s="65">
        <f t="shared" si="4"/>
        <v>0</v>
      </c>
      <c r="V30" s="1"/>
      <c r="W30" s="453"/>
      <c r="X30" s="1"/>
      <c r="Y30" s="375">
        <f t="shared" si="1"/>
        <v>0</v>
      </c>
      <c r="Z30" s="388">
        <f t="shared" si="5"/>
        <v>0</v>
      </c>
      <c r="AA30" s="393">
        <f t="shared" si="6"/>
        <v>0</v>
      </c>
      <c r="AB30" s="398">
        <f t="shared" si="7"/>
        <v>0</v>
      </c>
      <c r="AC30" s="402">
        <f t="shared" si="8"/>
        <v>0</v>
      </c>
      <c r="AD30" s="60"/>
    </row>
    <row r="31" spans="2:30" ht="15.75" customHeight="1" x14ac:dyDescent="0.3">
      <c r="B31" s="78"/>
      <c r="C31" s="526" t="s">
        <v>359</v>
      </c>
      <c r="D31" s="491"/>
      <c r="E31" s="28"/>
      <c r="F31" s="28"/>
      <c r="G31" s="28"/>
      <c r="H31" s="92">
        <v>0</v>
      </c>
      <c r="I31" s="28"/>
      <c r="J31" s="90">
        <v>0</v>
      </c>
      <c r="K31" s="64">
        <v>0</v>
      </c>
      <c r="L31" s="65">
        <f t="shared" si="2"/>
        <v>0</v>
      </c>
      <c r="M31" s="90">
        <v>0</v>
      </c>
      <c r="N31" s="64">
        <v>0</v>
      </c>
      <c r="O31" s="65">
        <f t="shared" si="0"/>
        <v>0</v>
      </c>
      <c r="P31" s="90">
        <v>0</v>
      </c>
      <c r="Q31" s="64">
        <v>0</v>
      </c>
      <c r="R31" s="65">
        <f t="shared" si="3"/>
        <v>0</v>
      </c>
      <c r="S31" s="90">
        <v>0</v>
      </c>
      <c r="T31" s="64">
        <v>0</v>
      </c>
      <c r="U31" s="65">
        <f t="shared" si="4"/>
        <v>0</v>
      </c>
      <c r="V31" s="1"/>
      <c r="W31" s="453"/>
      <c r="X31" s="1"/>
      <c r="Y31" s="375">
        <f t="shared" ref="Y31:Y33" si="18">J31+M31+P31+S31</f>
        <v>0</v>
      </c>
      <c r="Z31" s="388">
        <f t="shared" si="5"/>
        <v>0</v>
      </c>
      <c r="AA31" s="393">
        <f t="shared" si="6"/>
        <v>0</v>
      </c>
      <c r="AB31" s="398">
        <f t="shared" si="7"/>
        <v>0</v>
      </c>
      <c r="AC31" s="402">
        <f t="shared" si="8"/>
        <v>0</v>
      </c>
      <c r="AD31" s="60"/>
    </row>
    <row r="32" spans="2:30" ht="15.75" customHeight="1" x14ac:dyDescent="0.3">
      <c r="B32" s="78"/>
      <c r="C32" s="494" t="s">
        <v>15</v>
      </c>
      <c r="D32" s="491"/>
      <c r="E32" s="28"/>
      <c r="F32" s="28"/>
      <c r="G32" s="32"/>
      <c r="H32" s="92">
        <v>0</v>
      </c>
      <c r="I32" s="28"/>
      <c r="J32" s="90">
        <v>0</v>
      </c>
      <c r="K32" s="64">
        <v>0</v>
      </c>
      <c r="L32" s="65">
        <f t="shared" si="2"/>
        <v>0</v>
      </c>
      <c r="M32" s="90">
        <v>0</v>
      </c>
      <c r="N32" s="64">
        <v>0</v>
      </c>
      <c r="O32" s="65">
        <f t="shared" si="0"/>
        <v>0</v>
      </c>
      <c r="P32" s="90">
        <v>0</v>
      </c>
      <c r="Q32" s="64">
        <v>0</v>
      </c>
      <c r="R32" s="65">
        <f t="shared" si="3"/>
        <v>0</v>
      </c>
      <c r="S32" s="90">
        <v>0</v>
      </c>
      <c r="T32" s="64">
        <v>0</v>
      </c>
      <c r="U32" s="65">
        <f t="shared" si="4"/>
        <v>0</v>
      </c>
      <c r="V32" s="1"/>
      <c r="W32" s="453"/>
      <c r="X32" s="1"/>
      <c r="Y32" s="375">
        <f t="shared" ref="Y32" si="19">J32+M32+P32+S32</f>
        <v>0</v>
      </c>
      <c r="Z32" s="388">
        <f t="shared" si="5"/>
        <v>0</v>
      </c>
      <c r="AA32" s="393">
        <f t="shared" si="6"/>
        <v>0</v>
      </c>
      <c r="AB32" s="398">
        <f t="shared" si="7"/>
        <v>0</v>
      </c>
      <c r="AC32" s="402">
        <f t="shared" si="8"/>
        <v>0</v>
      </c>
      <c r="AD32" s="60"/>
    </row>
    <row r="33" spans="2:30" ht="15.75" customHeight="1" x14ac:dyDescent="0.3">
      <c r="B33" s="78"/>
      <c r="C33" s="526" t="s">
        <v>361</v>
      </c>
      <c r="D33" s="491"/>
      <c r="E33" s="28"/>
      <c r="F33" s="28"/>
      <c r="G33" s="28"/>
      <c r="H33" s="92">
        <v>0</v>
      </c>
      <c r="I33" s="28"/>
      <c r="J33" s="90">
        <v>0</v>
      </c>
      <c r="K33" s="64">
        <v>0</v>
      </c>
      <c r="L33" s="65">
        <f t="shared" si="2"/>
        <v>0</v>
      </c>
      <c r="M33" s="90">
        <v>0</v>
      </c>
      <c r="N33" s="64">
        <v>0</v>
      </c>
      <c r="O33" s="65">
        <f t="shared" si="0"/>
        <v>0</v>
      </c>
      <c r="P33" s="90">
        <v>0</v>
      </c>
      <c r="Q33" s="64">
        <v>0</v>
      </c>
      <c r="R33" s="65">
        <f t="shared" si="3"/>
        <v>0</v>
      </c>
      <c r="S33" s="90">
        <v>0</v>
      </c>
      <c r="T33" s="64">
        <v>0</v>
      </c>
      <c r="U33" s="65">
        <f t="shared" si="4"/>
        <v>0</v>
      </c>
      <c r="V33" s="1"/>
      <c r="W33" s="453"/>
      <c r="X33" s="1"/>
      <c r="Y33" s="375">
        <f t="shared" si="18"/>
        <v>0</v>
      </c>
      <c r="Z33" s="388">
        <f t="shared" si="5"/>
        <v>0</v>
      </c>
      <c r="AA33" s="393">
        <f t="shared" si="6"/>
        <v>0</v>
      </c>
      <c r="AB33" s="398">
        <f t="shared" si="7"/>
        <v>0</v>
      </c>
      <c r="AC33" s="402">
        <f t="shared" si="8"/>
        <v>0</v>
      </c>
      <c r="AD33" s="60"/>
    </row>
    <row r="34" spans="2:30" ht="15.75" customHeight="1" x14ac:dyDescent="0.3">
      <c r="B34" s="78"/>
      <c r="C34" s="494" t="s">
        <v>209</v>
      </c>
      <c r="D34" s="491"/>
      <c r="E34" s="28"/>
      <c r="F34" s="28"/>
      <c r="G34" s="28"/>
      <c r="H34" s="92">
        <v>0</v>
      </c>
      <c r="I34" s="28"/>
      <c r="J34" s="90">
        <v>0</v>
      </c>
      <c r="K34" s="64">
        <v>0</v>
      </c>
      <c r="L34" s="65">
        <f t="shared" si="2"/>
        <v>0</v>
      </c>
      <c r="M34" s="90">
        <v>0</v>
      </c>
      <c r="N34" s="64">
        <v>0</v>
      </c>
      <c r="O34" s="65">
        <f t="shared" si="0"/>
        <v>0</v>
      </c>
      <c r="P34" s="90">
        <v>0</v>
      </c>
      <c r="Q34" s="64">
        <v>0</v>
      </c>
      <c r="R34" s="65">
        <f t="shared" si="3"/>
        <v>0</v>
      </c>
      <c r="S34" s="90">
        <v>0</v>
      </c>
      <c r="T34" s="64">
        <v>0</v>
      </c>
      <c r="U34" s="65">
        <f t="shared" si="4"/>
        <v>0</v>
      </c>
      <c r="V34" s="1"/>
      <c r="W34" s="453"/>
      <c r="X34" s="1"/>
      <c r="Y34" s="375">
        <f t="shared" si="1"/>
        <v>0</v>
      </c>
      <c r="Z34" s="388">
        <f t="shared" si="5"/>
        <v>0</v>
      </c>
      <c r="AA34" s="393">
        <f t="shared" si="6"/>
        <v>0</v>
      </c>
      <c r="AB34" s="398">
        <f t="shared" si="7"/>
        <v>0</v>
      </c>
      <c r="AC34" s="402">
        <f t="shared" si="8"/>
        <v>0</v>
      </c>
      <c r="AD34" s="60"/>
    </row>
    <row r="35" spans="2:30" ht="15.75" customHeight="1" x14ac:dyDescent="0.3">
      <c r="B35" s="78"/>
      <c r="C35" s="495" t="s">
        <v>272</v>
      </c>
      <c r="D35" s="491"/>
      <c r="E35" s="28"/>
      <c r="F35" s="28"/>
      <c r="G35" s="28"/>
      <c r="H35" s="92">
        <v>0</v>
      </c>
      <c r="I35" s="28"/>
      <c r="J35" s="90">
        <v>0</v>
      </c>
      <c r="K35" s="64">
        <v>0</v>
      </c>
      <c r="L35" s="65">
        <f t="shared" si="2"/>
        <v>0</v>
      </c>
      <c r="M35" s="90">
        <v>0</v>
      </c>
      <c r="N35" s="64">
        <v>0</v>
      </c>
      <c r="O35" s="65">
        <f t="shared" si="0"/>
        <v>0</v>
      </c>
      <c r="P35" s="90">
        <v>0</v>
      </c>
      <c r="Q35" s="64">
        <v>0</v>
      </c>
      <c r="R35" s="65">
        <f t="shared" si="3"/>
        <v>0</v>
      </c>
      <c r="S35" s="90">
        <v>0</v>
      </c>
      <c r="T35" s="64">
        <v>0</v>
      </c>
      <c r="U35" s="65">
        <f t="shared" si="4"/>
        <v>0</v>
      </c>
      <c r="V35" s="1"/>
      <c r="W35" s="453"/>
      <c r="X35" s="1"/>
      <c r="Y35" s="375">
        <f t="shared" ref="Y35" si="20">J35+M35+P35+S35</f>
        <v>0</v>
      </c>
      <c r="Z35" s="388">
        <f t="shared" si="5"/>
        <v>0</v>
      </c>
      <c r="AA35" s="393">
        <f t="shared" si="6"/>
        <v>0</v>
      </c>
      <c r="AB35" s="398">
        <f t="shared" si="7"/>
        <v>0</v>
      </c>
      <c r="AC35" s="402">
        <f t="shared" si="8"/>
        <v>0</v>
      </c>
      <c r="AD35" s="60"/>
    </row>
    <row r="36" spans="2:30" ht="15.75" customHeight="1" x14ac:dyDescent="0.35">
      <c r="B36" s="78"/>
      <c r="C36" s="494"/>
      <c r="D36" s="491"/>
      <c r="E36" s="28"/>
      <c r="F36" s="38"/>
      <c r="G36" s="38"/>
      <c r="H36" s="340"/>
      <c r="I36" s="38"/>
      <c r="J36" s="340"/>
      <c r="K36" s="340"/>
      <c r="L36" s="340"/>
      <c r="M36" s="340"/>
      <c r="N36" s="340"/>
      <c r="O36" s="340"/>
      <c r="P36" s="340"/>
      <c r="Q36" s="340"/>
      <c r="R36" s="340"/>
      <c r="S36" s="340"/>
      <c r="T36" s="340"/>
      <c r="U36" s="340"/>
      <c r="V36" s="38"/>
      <c r="W36" s="453"/>
      <c r="X36" s="38"/>
      <c r="Y36" s="376"/>
      <c r="Z36" s="376"/>
      <c r="AA36" s="376"/>
      <c r="AB36" s="376"/>
      <c r="AC36" s="376"/>
      <c r="AD36" s="60"/>
    </row>
    <row r="37" spans="2:30" ht="15.75" customHeight="1" thickBot="1" x14ac:dyDescent="0.35">
      <c r="B37" s="78"/>
      <c r="C37" s="492" t="s">
        <v>221</v>
      </c>
      <c r="D37" s="493"/>
      <c r="E37" s="29"/>
      <c r="F37" s="29"/>
      <c r="G37" s="29"/>
      <c r="H37" s="341">
        <f t="shared" ref="H37:U37" si="21">SUM(H22:H35)</f>
        <v>0</v>
      </c>
      <c r="I37" s="29"/>
      <c r="J37" s="352">
        <f t="shared" si="21"/>
        <v>0</v>
      </c>
      <c r="K37" s="357">
        <f t="shared" si="21"/>
        <v>0</v>
      </c>
      <c r="L37" s="361">
        <f t="shared" si="21"/>
        <v>0</v>
      </c>
      <c r="M37" s="365">
        <f t="shared" si="21"/>
        <v>0</v>
      </c>
      <c r="N37" s="357">
        <f t="shared" si="21"/>
        <v>0</v>
      </c>
      <c r="O37" s="361">
        <f t="shared" si="21"/>
        <v>0</v>
      </c>
      <c r="P37" s="371">
        <f t="shared" si="21"/>
        <v>0</v>
      </c>
      <c r="Q37" s="357">
        <f t="shared" si="21"/>
        <v>0</v>
      </c>
      <c r="R37" s="361">
        <f t="shared" si="21"/>
        <v>0</v>
      </c>
      <c r="S37" s="365">
        <f t="shared" si="21"/>
        <v>0</v>
      </c>
      <c r="T37" s="357">
        <f t="shared" si="21"/>
        <v>0</v>
      </c>
      <c r="U37" s="361">
        <f t="shared" si="21"/>
        <v>0</v>
      </c>
      <c r="V37" s="15"/>
      <c r="W37" s="457"/>
      <c r="X37" s="15"/>
      <c r="Y37" s="375">
        <f>SUM(Y22:Y35)</f>
        <v>0</v>
      </c>
      <c r="Z37" s="388">
        <f>SUM(Z22:Z35)</f>
        <v>0</v>
      </c>
      <c r="AA37" s="393">
        <f t="shared" si="6"/>
        <v>0</v>
      </c>
      <c r="AB37" s="398">
        <f t="shared" si="7"/>
        <v>0</v>
      </c>
      <c r="AC37" s="402">
        <f t="shared" si="8"/>
        <v>0</v>
      </c>
      <c r="AD37" s="60"/>
    </row>
    <row r="38" spans="2:30" ht="15.75" customHeight="1" x14ac:dyDescent="0.35">
      <c r="B38" s="78"/>
      <c r="C38" s="494"/>
      <c r="D38" s="491"/>
      <c r="E38" s="28"/>
      <c r="F38" s="38"/>
      <c r="G38" s="38"/>
      <c r="H38" s="342"/>
      <c r="I38" s="38"/>
      <c r="J38" s="342"/>
      <c r="K38" s="342"/>
      <c r="L38" s="342"/>
      <c r="M38" s="342"/>
      <c r="N38" s="342"/>
      <c r="O38" s="342"/>
      <c r="P38" s="342"/>
      <c r="Q38" s="342"/>
      <c r="R38" s="342"/>
      <c r="S38" s="342"/>
      <c r="T38" s="342"/>
      <c r="U38" s="342"/>
      <c r="V38" s="38"/>
      <c r="W38" s="262"/>
      <c r="X38" s="38"/>
      <c r="Y38" s="377"/>
      <c r="Z38" s="377"/>
      <c r="AA38" s="377"/>
      <c r="AB38" s="377"/>
      <c r="AC38" s="377"/>
      <c r="AD38" s="60"/>
    </row>
    <row r="39" spans="2:30" ht="15.75" customHeight="1" thickBot="1" x14ac:dyDescent="0.4">
      <c r="B39" s="78"/>
      <c r="C39" s="540" t="s">
        <v>281</v>
      </c>
      <c r="D39" s="491"/>
      <c r="E39" s="38"/>
      <c r="F39" s="38"/>
      <c r="G39" s="38"/>
      <c r="H39" s="343"/>
      <c r="I39" s="38"/>
      <c r="J39" s="343"/>
      <c r="K39" s="343"/>
      <c r="L39" s="343"/>
      <c r="M39" s="343"/>
      <c r="N39" s="343"/>
      <c r="O39" s="343"/>
      <c r="P39" s="343"/>
      <c r="Q39" s="343"/>
      <c r="R39" s="343"/>
      <c r="S39" s="343"/>
      <c r="T39" s="343"/>
      <c r="U39" s="343"/>
      <c r="V39" s="38"/>
      <c r="W39" s="263"/>
      <c r="X39" s="38"/>
      <c r="Y39" s="378"/>
      <c r="Z39" s="378"/>
      <c r="AA39" s="378"/>
      <c r="AB39" s="378"/>
      <c r="AC39" s="378"/>
      <c r="AD39" s="60"/>
    </row>
    <row r="40" spans="2:30" ht="15.75" customHeight="1" x14ac:dyDescent="0.3">
      <c r="B40" s="78"/>
      <c r="C40" s="490" t="s">
        <v>352</v>
      </c>
      <c r="D40" s="491"/>
      <c r="E40" s="28"/>
      <c r="F40" s="28"/>
      <c r="G40" s="28"/>
      <c r="H40" s="92">
        <v>0</v>
      </c>
      <c r="I40" s="28"/>
      <c r="J40" s="90">
        <v>0</v>
      </c>
      <c r="K40" s="64">
        <v>0</v>
      </c>
      <c r="L40" s="65">
        <f t="shared" ref="L40:L47" si="22">IF(K40&lt;&gt;0,K40-J40,0)</f>
        <v>0</v>
      </c>
      <c r="M40" s="93">
        <v>0</v>
      </c>
      <c r="N40" s="64">
        <v>0</v>
      </c>
      <c r="O40" s="65">
        <f t="shared" ref="O40:O47" si="23">IF(N40&lt;&gt;0,N40-M40,0)</f>
        <v>0</v>
      </c>
      <c r="P40" s="93">
        <v>0</v>
      </c>
      <c r="Q40" s="64">
        <v>0</v>
      </c>
      <c r="R40" s="65">
        <f t="shared" ref="R40:R47" si="24">IF(Q40&gt;0,Q40-P40,0)</f>
        <v>0</v>
      </c>
      <c r="S40" s="93">
        <v>0</v>
      </c>
      <c r="T40" s="64">
        <v>0</v>
      </c>
      <c r="U40" s="65">
        <f t="shared" ref="U40:U47" si="25">IF(T40&lt;&gt;0,T40-S40,0)</f>
        <v>0</v>
      </c>
      <c r="V40" s="1"/>
      <c r="W40" s="264" t="s">
        <v>367</v>
      </c>
      <c r="X40" s="1"/>
      <c r="Y40" s="375">
        <f t="shared" ref="Y40:Y46" si="26">J40+M40+P40+S40</f>
        <v>0</v>
      </c>
      <c r="Z40" s="388">
        <f t="shared" ref="Z40:Z47" si="27">K40+N40+Q40+T40</f>
        <v>0</v>
      </c>
      <c r="AA40" s="393">
        <f t="shared" ref="AA40:AA49" si="28">IF(Z40&lt;&gt;0,Z40-Y40,0)</f>
        <v>0</v>
      </c>
      <c r="AB40" s="398">
        <f t="shared" ref="AB40:AB47" si="29">IF(AND(H40&lt;&gt;0,Y40&lt;&gt;0),Y40-H40, 0)</f>
        <v>0</v>
      </c>
      <c r="AC40" s="402">
        <f t="shared" ref="AC40:AC47" si="30">IF(T40&lt;&gt;0,Z40-H40,0)</f>
        <v>0</v>
      </c>
      <c r="AD40" s="60"/>
    </row>
    <row r="41" spans="2:30" ht="15.75" customHeight="1" x14ac:dyDescent="0.35">
      <c r="B41" s="78"/>
      <c r="C41" s="490" t="s">
        <v>177</v>
      </c>
      <c r="D41" s="491"/>
      <c r="E41" s="28"/>
      <c r="F41" s="32"/>
      <c r="G41" s="38"/>
      <c r="H41" s="92">
        <v>0</v>
      </c>
      <c r="I41" s="32"/>
      <c r="J41" s="90">
        <v>0</v>
      </c>
      <c r="K41" s="64">
        <v>0</v>
      </c>
      <c r="L41" s="65">
        <f t="shared" si="22"/>
        <v>0</v>
      </c>
      <c r="M41" s="93">
        <v>0</v>
      </c>
      <c r="N41" s="64">
        <v>0</v>
      </c>
      <c r="O41" s="65">
        <f t="shared" si="23"/>
        <v>0</v>
      </c>
      <c r="P41" s="93">
        <v>0</v>
      </c>
      <c r="Q41" s="64">
        <v>0</v>
      </c>
      <c r="R41" s="65">
        <f t="shared" si="24"/>
        <v>0</v>
      </c>
      <c r="S41" s="93">
        <v>0</v>
      </c>
      <c r="T41" s="64">
        <v>0</v>
      </c>
      <c r="U41" s="65">
        <f t="shared" si="25"/>
        <v>0</v>
      </c>
      <c r="V41" s="1"/>
      <c r="W41" s="499"/>
      <c r="X41" s="1"/>
      <c r="Y41" s="375">
        <f t="shared" ref="Y41" si="31">J41+M41+P41+S41</f>
        <v>0</v>
      </c>
      <c r="Z41" s="388">
        <f t="shared" si="27"/>
        <v>0</v>
      </c>
      <c r="AA41" s="393">
        <f t="shared" si="28"/>
        <v>0</v>
      </c>
      <c r="AB41" s="398">
        <f t="shared" si="29"/>
        <v>0</v>
      </c>
      <c r="AC41" s="402">
        <f t="shared" si="30"/>
        <v>0</v>
      </c>
      <c r="AD41" s="60"/>
    </row>
    <row r="42" spans="2:30" ht="15.75" customHeight="1" x14ac:dyDescent="0.3">
      <c r="B42" s="78"/>
      <c r="C42" s="490" t="s">
        <v>62</v>
      </c>
      <c r="D42" s="491"/>
      <c r="E42" s="28"/>
      <c r="F42" s="28"/>
      <c r="G42" s="28"/>
      <c r="H42" s="92">
        <v>0</v>
      </c>
      <c r="I42" s="28"/>
      <c r="J42" s="90">
        <v>0</v>
      </c>
      <c r="K42" s="64">
        <v>0</v>
      </c>
      <c r="L42" s="65">
        <f t="shared" si="22"/>
        <v>0</v>
      </c>
      <c r="M42" s="93">
        <v>0</v>
      </c>
      <c r="N42" s="64">
        <v>0</v>
      </c>
      <c r="O42" s="65">
        <f t="shared" si="23"/>
        <v>0</v>
      </c>
      <c r="P42" s="93">
        <v>0</v>
      </c>
      <c r="Q42" s="64">
        <v>0</v>
      </c>
      <c r="R42" s="65">
        <f t="shared" si="24"/>
        <v>0</v>
      </c>
      <c r="S42" s="93">
        <v>0</v>
      </c>
      <c r="T42" s="64">
        <v>0</v>
      </c>
      <c r="U42" s="65">
        <f t="shared" si="25"/>
        <v>0</v>
      </c>
      <c r="V42" s="1"/>
      <c r="W42" s="453"/>
      <c r="X42" s="1"/>
      <c r="Y42" s="375">
        <f t="shared" si="26"/>
        <v>0</v>
      </c>
      <c r="Z42" s="388">
        <f t="shared" si="27"/>
        <v>0</v>
      </c>
      <c r="AA42" s="393">
        <f t="shared" si="28"/>
        <v>0</v>
      </c>
      <c r="AB42" s="398">
        <f t="shared" si="29"/>
        <v>0</v>
      </c>
      <c r="AC42" s="402">
        <f t="shared" si="30"/>
        <v>0</v>
      </c>
      <c r="AD42" s="60"/>
    </row>
    <row r="43" spans="2:30" ht="15.75" customHeight="1" x14ac:dyDescent="0.3">
      <c r="B43" s="78"/>
      <c r="C43" s="490" t="s">
        <v>63</v>
      </c>
      <c r="D43" s="491"/>
      <c r="E43" s="27"/>
      <c r="F43" s="27"/>
      <c r="G43" s="27"/>
      <c r="H43" s="92">
        <v>0</v>
      </c>
      <c r="I43" s="27"/>
      <c r="J43" s="90">
        <v>0</v>
      </c>
      <c r="K43" s="64">
        <v>0</v>
      </c>
      <c r="L43" s="65">
        <f t="shared" si="22"/>
        <v>0</v>
      </c>
      <c r="M43" s="93">
        <v>0</v>
      </c>
      <c r="N43" s="64">
        <v>0</v>
      </c>
      <c r="O43" s="65">
        <f t="shared" si="23"/>
        <v>0</v>
      </c>
      <c r="P43" s="93">
        <v>0</v>
      </c>
      <c r="Q43" s="64">
        <v>0</v>
      </c>
      <c r="R43" s="65">
        <f t="shared" si="24"/>
        <v>0</v>
      </c>
      <c r="S43" s="93">
        <v>0</v>
      </c>
      <c r="T43" s="64">
        <v>0</v>
      </c>
      <c r="U43" s="65">
        <f t="shared" si="25"/>
        <v>0</v>
      </c>
      <c r="V43" s="1"/>
      <c r="W43" s="453"/>
      <c r="X43" s="1"/>
      <c r="Y43" s="375">
        <f t="shared" si="26"/>
        <v>0</v>
      </c>
      <c r="Z43" s="388">
        <f t="shared" si="27"/>
        <v>0</v>
      </c>
      <c r="AA43" s="393">
        <f t="shared" si="28"/>
        <v>0</v>
      </c>
      <c r="AB43" s="398">
        <f t="shared" si="29"/>
        <v>0</v>
      </c>
      <c r="AC43" s="402">
        <f t="shared" si="30"/>
        <v>0</v>
      </c>
      <c r="AD43" s="60"/>
    </row>
    <row r="44" spans="2:30" ht="15.75" customHeight="1" x14ac:dyDescent="0.3">
      <c r="B44" s="78"/>
      <c r="C44" s="490" t="s">
        <v>64</v>
      </c>
      <c r="D44" s="491"/>
      <c r="E44" s="27"/>
      <c r="F44" s="27"/>
      <c r="G44" s="27"/>
      <c r="H44" s="92">
        <v>0</v>
      </c>
      <c r="I44" s="27"/>
      <c r="J44" s="90">
        <v>0</v>
      </c>
      <c r="K44" s="64">
        <v>0</v>
      </c>
      <c r="L44" s="65">
        <f t="shared" si="22"/>
        <v>0</v>
      </c>
      <c r="M44" s="93">
        <v>0</v>
      </c>
      <c r="N44" s="64">
        <v>0</v>
      </c>
      <c r="O44" s="65">
        <f t="shared" si="23"/>
        <v>0</v>
      </c>
      <c r="P44" s="93">
        <v>0</v>
      </c>
      <c r="Q44" s="64">
        <v>0</v>
      </c>
      <c r="R44" s="65">
        <f t="shared" si="24"/>
        <v>0</v>
      </c>
      <c r="S44" s="93">
        <v>0</v>
      </c>
      <c r="T44" s="64">
        <v>0</v>
      </c>
      <c r="U44" s="65">
        <f t="shared" si="25"/>
        <v>0</v>
      </c>
      <c r="V44" s="1"/>
      <c r="W44" s="453"/>
      <c r="X44" s="1"/>
      <c r="Y44" s="375">
        <f t="shared" si="26"/>
        <v>0</v>
      </c>
      <c r="Z44" s="388">
        <f t="shared" si="27"/>
        <v>0</v>
      </c>
      <c r="AA44" s="393">
        <f t="shared" si="28"/>
        <v>0</v>
      </c>
      <c r="AB44" s="398">
        <f t="shared" si="29"/>
        <v>0</v>
      </c>
      <c r="AC44" s="402">
        <f t="shared" si="30"/>
        <v>0</v>
      </c>
      <c r="AD44" s="60"/>
    </row>
    <row r="45" spans="2:30" ht="15.75" customHeight="1" x14ac:dyDescent="0.3">
      <c r="B45" s="78"/>
      <c r="C45" s="490" t="s">
        <v>16</v>
      </c>
      <c r="D45" s="491"/>
      <c r="E45" s="28"/>
      <c r="F45" s="28"/>
      <c r="G45" s="28"/>
      <c r="H45" s="92">
        <v>0</v>
      </c>
      <c r="I45" s="28"/>
      <c r="J45" s="90">
        <v>0</v>
      </c>
      <c r="K45" s="64">
        <v>0</v>
      </c>
      <c r="L45" s="65">
        <f t="shared" si="22"/>
        <v>0</v>
      </c>
      <c r="M45" s="93">
        <v>0</v>
      </c>
      <c r="N45" s="64">
        <v>0</v>
      </c>
      <c r="O45" s="65">
        <f t="shared" si="23"/>
        <v>0</v>
      </c>
      <c r="P45" s="93">
        <v>0</v>
      </c>
      <c r="Q45" s="64">
        <v>0</v>
      </c>
      <c r="R45" s="65">
        <f t="shared" si="24"/>
        <v>0</v>
      </c>
      <c r="S45" s="93">
        <v>0</v>
      </c>
      <c r="T45" s="64">
        <v>0</v>
      </c>
      <c r="U45" s="65">
        <f t="shared" si="25"/>
        <v>0</v>
      </c>
      <c r="V45" s="1"/>
      <c r="W45" s="453"/>
      <c r="X45" s="1"/>
      <c r="Y45" s="375">
        <f t="shared" si="26"/>
        <v>0</v>
      </c>
      <c r="Z45" s="388">
        <f t="shared" si="27"/>
        <v>0</v>
      </c>
      <c r="AA45" s="393">
        <f t="shared" si="28"/>
        <v>0</v>
      </c>
      <c r="AB45" s="398">
        <f t="shared" si="29"/>
        <v>0</v>
      </c>
      <c r="AC45" s="402">
        <f t="shared" si="30"/>
        <v>0</v>
      </c>
      <c r="AD45" s="60"/>
    </row>
    <row r="46" spans="2:30" ht="15.75" customHeight="1" x14ac:dyDescent="0.3">
      <c r="B46" s="78"/>
      <c r="C46" s="490" t="s">
        <v>17</v>
      </c>
      <c r="D46" s="491"/>
      <c r="E46" s="28"/>
      <c r="F46" s="28"/>
      <c r="G46" s="28"/>
      <c r="H46" s="92">
        <v>0</v>
      </c>
      <c r="I46" s="28"/>
      <c r="J46" s="90">
        <v>0</v>
      </c>
      <c r="K46" s="64">
        <v>0</v>
      </c>
      <c r="L46" s="65">
        <f t="shared" si="22"/>
        <v>0</v>
      </c>
      <c r="M46" s="93">
        <v>0</v>
      </c>
      <c r="N46" s="64">
        <v>0</v>
      </c>
      <c r="O46" s="65">
        <f t="shared" si="23"/>
        <v>0</v>
      </c>
      <c r="P46" s="93">
        <v>0</v>
      </c>
      <c r="Q46" s="64">
        <v>0</v>
      </c>
      <c r="R46" s="65">
        <f t="shared" si="24"/>
        <v>0</v>
      </c>
      <c r="S46" s="93">
        <v>0</v>
      </c>
      <c r="T46" s="64">
        <v>0</v>
      </c>
      <c r="U46" s="65">
        <f t="shared" si="25"/>
        <v>0</v>
      </c>
      <c r="V46" s="1"/>
      <c r="W46" s="453"/>
      <c r="X46" s="1"/>
      <c r="Y46" s="375">
        <f t="shared" si="26"/>
        <v>0</v>
      </c>
      <c r="Z46" s="388">
        <f t="shared" si="27"/>
        <v>0</v>
      </c>
      <c r="AA46" s="393">
        <f t="shared" si="28"/>
        <v>0</v>
      </c>
      <c r="AB46" s="398">
        <f t="shared" si="29"/>
        <v>0</v>
      </c>
      <c r="AC46" s="402">
        <f t="shared" si="30"/>
        <v>0</v>
      </c>
      <c r="AD46" s="60"/>
    </row>
    <row r="47" spans="2:30" ht="15.75" customHeight="1" x14ac:dyDescent="0.3">
      <c r="B47" s="78"/>
      <c r="C47" s="490" t="s">
        <v>274</v>
      </c>
      <c r="D47" s="491"/>
      <c r="E47" s="28"/>
      <c r="F47" s="28"/>
      <c r="G47" s="28"/>
      <c r="H47" s="92">
        <v>0</v>
      </c>
      <c r="I47" s="28"/>
      <c r="J47" s="90">
        <v>0</v>
      </c>
      <c r="K47" s="64">
        <v>0</v>
      </c>
      <c r="L47" s="65">
        <f t="shared" si="22"/>
        <v>0</v>
      </c>
      <c r="M47" s="93">
        <v>0</v>
      </c>
      <c r="N47" s="64">
        <v>0</v>
      </c>
      <c r="O47" s="65">
        <f t="shared" si="23"/>
        <v>0</v>
      </c>
      <c r="P47" s="93">
        <v>0</v>
      </c>
      <c r="Q47" s="64">
        <v>0</v>
      </c>
      <c r="R47" s="65">
        <f t="shared" si="24"/>
        <v>0</v>
      </c>
      <c r="S47" s="93">
        <v>0</v>
      </c>
      <c r="T47" s="64">
        <v>0</v>
      </c>
      <c r="U47" s="65">
        <f t="shared" si="25"/>
        <v>0</v>
      </c>
      <c r="V47" s="1"/>
      <c r="W47" s="453"/>
      <c r="X47" s="1"/>
      <c r="Y47" s="379">
        <f t="shared" ref="Y47" si="32">J47+M47+P47+S47</f>
        <v>0</v>
      </c>
      <c r="Z47" s="388">
        <f t="shared" si="27"/>
        <v>0</v>
      </c>
      <c r="AA47" s="393">
        <f t="shared" si="28"/>
        <v>0</v>
      </c>
      <c r="AB47" s="398">
        <f t="shared" si="29"/>
        <v>0</v>
      </c>
      <c r="AC47" s="402">
        <f t="shared" si="30"/>
        <v>0</v>
      </c>
      <c r="AD47" s="60"/>
    </row>
    <row r="48" spans="2:30" ht="15.75" customHeight="1" x14ac:dyDescent="0.35">
      <c r="B48" s="78"/>
      <c r="C48" s="490"/>
      <c r="D48" s="491"/>
      <c r="E48" s="28"/>
      <c r="F48" s="38"/>
      <c r="G48" s="38"/>
      <c r="H48" s="340"/>
      <c r="I48" s="38"/>
      <c r="J48" s="340"/>
      <c r="K48" s="340"/>
      <c r="L48" s="340"/>
      <c r="M48" s="340"/>
      <c r="N48" s="340"/>
      <c r="O48" s="340"/>
      <c r="P48" s="340"/>
      <c r="Q48" s="340"/>
      <c r="R48" s="340"/>
      <c r="S48" s="340"/>
      <c r="T48" s="340"/>
      <c r="U48" s="340"/>
      <c r="V48" s="38"/>
      <c r="W48" s="453"/>
      <c r="X48" s="38"/>
      <c r="Y48" s="376"/>
      <c r="Z48" s="376"/>
      <c r="AA48" s="376"/>
      <c r="AB48" s="376"/>
      <c r="AC48" s="376"/>
      <c r="AD48" s="60"/>
    </row>
    <row r="49" spans="2:30" ht="15.75" customHeight="1" thickBot="1" x14ac:dyDescent="0.35">
      <c r="B49" s="78"/>
      <c r="C49" s="492" t="s">
        <v>223</v>
      </c>
      <c r="D49" s="493"/>
      <c r="E49" s="29"/>
      <c r="F49" s="29"/>
      <c r="G49" s="29"/>
      <c r="H49" s="344">
        <f t="shared" ref="H49:U49" si="33">SUM(H40:H47)</f>
        <v>0</v>
      </c>
      <c r="I49" s="29"/>
      <c r="J49" s="352">
        <f t="shared" si="33"/>
        <v>0</v>
      </c>
      <c r="K49" s="357">
        <f t="shared" si="33"/>
        <v>0</v>
      </c>
      <c r="L49" s="362">
        <f t="shared" si="33"/>
        <v>0</v>
      </c>
      <c r="M49" s="365">
        <f t="shared" si="33"/>
        <v>0</v>
      </c>
      <c r="N49" s="357">
        <f t="shared" si="33"/>
        <v>0</v>
      </c>
      <c r="O49" s="362">
        <f t="shared" si="33"/>
        <v>0</v>
      </c>
      <c r="P49" s="371">
        <f t="shared" si="33"/>
        <v>0</v>
      </c>
      <c r="Q49" s="357">
        <f t="shared" si="33"/>
        <v>0</v>
      </c>
      <c r="R49" s="362">
        <f t="shared" si="33"/>
        <v>0</v>
      </c>
      <c r="S49" s="365">
        <f t="shared" si="33"/>
        <v>0</v>
      </c>
      <c r="T49" s="357">
        <f t="shared" si="33"/>
        <v>0</v>
      </c>
      <c r="U49" s="362">
        <f t="shared" si="33"/>
        <v>0</v>
      </c>
      <c r="V49" s="15"/>
      <c r="W49" s="457"/>
      <c r="X49" s="15"/>
      <c r="Y49" s="375">
        <f>SUM(Y40:Y47)</f>
        <v>0</v>
      </c>
      <c r="Z49" s="388">
        <f>SUM(Z40:Z47)</f>
        <v>0</v>
      </c>
      <c r="AA49" s="393">
        <f t="shared" si="28"/>
        <v>0</v>
      </c>
      <c r="AB49" s="398">
        <f t="shared" ref="AB49" si="34">IF(AND(H49&lt;&gt;0,Y49&lt;&gt;0),Y49-H49, 0)</f>
        <v>0</v>
      </c>
      <c r="AC49" s="402">
        <f t="shared" ref="AC49" si="35">IF(T49&lt;&gt;0,Z49-H49,0)</f>
        <v>0</v>
      </c>
      <c r="AD49" s="60"/>
    </row>
    <row r="50" spans="2:30" ht="15.75" customHeight="1" x14ac:dyDescent="0.35">
      <c r="B50" s="78"/>
      <c r="C50" s="494"/>
      <c r="D50" s="491"/>
      <c r="E50" s="28"/>
      <c r="F50" s="38"/>
      <c r="G50" s="38"/>
      <c r="H50" s="342"/>
      <c r="I50" s="38"/>
      <c r="J50" s="342"/>
      <c r="K50" s="342"/>
      <c r="L50" s="342"/>
      <c r="M50" s="342"/>
      <c r="N50" s="342"/>
      <c r="O50" s="342"/>
      <c r="P50" s="342"/>
      <c r="Q50" s="342"/>
      <c r="R50" s="342"/>
      <c r="S50" s="342"/>
      <c r="T50" s="342"/>
      <c r="U50" s="342"/>
      <c r="V50" s="38"/>
      <c r="W50" s="262"/>
      <c r="X50" s="38"/>
      <c r="Y50" s="377"/>
      <c r="Z50" s="377"/>
      <c r="AA50" s="377"/>
      <c r="AB50" s="377"/>
      <c r="AC50" s="377"/>
      <c r="AD50" s="60"/>
    </row>
    <row r="51" spans="2:30" ht="15.75" customHeight="1" thickBot="1" x14ac:dyDescent="0.4">
      <c r="B51" s="78"/>
      <c r="C51" s="540" t="s">
        <v>350</v>
      </c>
      <c r="D51" s="491"/>
      <c r="E51" s="38"/>
      <c r="F51" s="38"/>
      <c r="G51" s="38"/>
      <c r="H51" s="343"/>
      <c r="I51" s="38"/>
      <c r="J51" s="343"/>
      <c r="K51" s="343"/>
      <c r="L51" s="343"/>
      <c r="M51" s="343"/>
      <c r="N51" s="343"/>
      <c r="O51" s="343"/>
      <c r="P51" s="343"/>
      <c r="Q51" s="343"/>
      <c r="R51" s="343"/>
      <c r="S51" s="343"/>
      <c r="T51" s="343"/>
      <c r="U51" s="343"/>
      <c r="V51" s="38"/>
      <c r="W51" s="263"/>
      <c r="X51" s="38"/>
      <c r="Y51" s="378"/>
      <c r="Z51" s="378"/>
      <c r="AA51" s="378"/>
      <c r="AB51" s="378"/>
      <c r="AC51" s="378"/>
      <c r="AD51" s="60"/>
    </row>
    <row r="52" spans="2:30" ht="15.75" customHeight="1" x14ac:dyDescent="0.3">
      <c r="B52" s="78"/>
      <c r="C52" s="482" t="s">
        <v>47</v>
      </c>
      <c r="D52" s="489"/>
      <c r="E52" s="27"/>
      <c r="F52" s="27"/>
      <c r="G52" s="27"/>
      <c r="H52" s="92">
        <v>0</v>
      </c>
      <c r="I52" s="27"/>
      <c r="J52" s="90">
        <v>0</v>
      </c>
      <c r="K52" s="64">
        <v>0</v>
      </c>
      <c r="L52" s="65">
        <f t="shared" ref="L52:L61" si="36">IF(K52&lt;&gt;0,K52-J52,0)</f>
        <v>0</v>
      </c>
      <c r="M52" s="93">
        <v>0</v>
      </c>
      <c r="N52" s="64">
        <v>0</v>
      </c>
      <c r="O52" s="65">
        <f t="shared" ref="O52:O61" si="37">IF(N52&lt;&gt;0,N52-M52,0)</f>
        <v>0</v>
      </c>
      <c r="P52" s="93">
        <v>0</v>
      </c>
      <c r="Q52" s="64">
        <v>0</v>
      </c>
      <c r="R52" s="65">
        <f t="shared" ref="R52:R61" si="38">IF(Q52&gt;0,Q52-P52,0)</f>
        <v>0</v>
      </c>
      <c r="S52" s="93">
        <v>0</v>
      </c>
      <c r="T52" s="64">
        <v>0</v>
      </c>
      <c r="U52" s="65">
        <f t="shared" ref="U52:U61" si="39">IF(T52&lt;&gt;0,T52-S52,0)</f>
        <v>0</v>
      </c>
      <c r="V52" s="1"/>
      <c r="W52" s="264" t="s">
        <v>368</v>
      </c>
      <c r="X52" s="1"/>
      <c r="Y52" s="375">
        <f t="shared" ref="Y52:Y55" si="40">J52+M52+P52+S52</f>
        <v>0</v>
      </c>
      <c r="Z52" s="388">
        <f t="shared" ref="Z52:Z61" si="41">K52+N52+Q52+T52</f>
        <v>0</v>
      </c>
      <c r="AA52" s="393">
        <f t="shared" ref="AA52:AA65" si="42">IF(Z52&lt;&gt;0,Z52-Y52,0)</f>
        <v>0</v>
      </c>
      <c r="AB52" s="398">
        <f t="shared" ref="AB52:AB65" si="43">IF(AND(H52&lt;&gt;0,Y52&lt;&gt;0),Y52-H52, 0)</f>
        <v>0</v>
      </c>
      <c r="AC52" s="402">
        <f t="shared" ref="AC52:AC61" si="44">IF(T52&lt;&gt;0,Z52-H52,0)</f>
        <v>0</v>
      </c>
      <c r="AD52" s="60"/>
    </row>
    <row r="53" spans="2:30" ht="15.75" customHeight="1" x14ac:dyDescent="0.3">
      <c r="B53" s="78"/>
      <c r="C53" s="482" t="s">
        <v>178</v>
      </c>
      <c r="D53" s="489"/>
      <c r="E53" s="27"/>
      <c r="F53" s="27"/>
      <c r="G53" s="27"/>
      <c r="H53" s="92">
        <v>0</v>
      </c>
      <c r="I53" s="27"/>
      <c r="J53" s="90">
        <v>0</v>
      </c>
      <c r="K53" s="64">
        <v>0</v>
      </c>
      <c r="L53" s="65">
        <f t="shared" si="36"/>
        <v>0</v>
      </c>
      <c r="M53" s="93">
        <v>0</v>
      </c>
      <c r="N53" s="64">
        <v>0</v>
      </c>
      <c r="O53" s="65">
        <f t="shared" si="37"/>
        <v>0</v>
      </c>
      <c r="P53" s="93">
        <v>0</v>
      </c>
      <c r="Q53" s="64">
        <v>0</v>
      </c>
      <c r="R53" s="65">
        <f t="shared" si="38"/>
        <v>0</v>
      </c>
      <c r="S53" s="93">
        <v>0</v>
      </c>
      <c r="T53" s="64">
        <v>0</v>
      </c>
      <c r="U53" s="65">
        <f t="shared" si="39"/>
        <v>0</v>
      </c>
      <c r="V53" s="1"/>
      <c r="W53" s="499"/>
      <c r="X53" s="1"/>
      <c r="Y53" s="375">
        <f t="shared" si="40"/>
        <v>0</v>
      </c>
      <c r="Z53" s="388">
        <f t="shared" si="41"/>
        <v>0</v>
      </c>
      <c r="AA53" s="393">
        <f t="shared" si="42"/>
        <v>0</v>
      </c>
      <c r="AB53" s="398">
        <f t="shared" si="43"/>
        <v>0</v>
      </c>
      <c r="AC53" s="402">
        <f t="shared" si="44"/>
        <v>0</v>
      </c>
      <c r="AD53" s="60"/>
    </row>
    <row r="54" spans="2:30" ht="15.75" customHeight="1" x14ac:dyDescent="0.3">
      <c r="B54" s="78"/>
      <c r="C54" s="482" t="s">
        <v>61</v>
      </c>
      <c r="D54" s="532"/>
      <c r="E54" s="27"/>
      <c r="F54" s="27"/>
      <c r="G54" s="27"/>
      <c r="H54" s="92">
        <v>0</v>
      </c>
      <c r="I54" s="27"/>
      <c r="J54" s="90">
        <v>0</v>
      </c>
      <c r="K54" s="64">
        <v>0</v>
      </c>
      <c r="L54" s="65">
        <f t="shared" si="36"/>
        <v>0</v>
      </c>
      <c r="M54" s="93">
        <v>0</v>
      </c>
      <c r="N54" s="64">
        <v>0</v>
      </c>
      <c r="O54" s="65">
        <f t="shared" si="37"/>
        <v>0</v>
      </c>
      <c r="P54" s="93">
        <v>0</v>
      </c>
      <c r="Q54" s="64">
        <v>0</v>
      </c>
      <c r="R54" s="65">
        <f t="shared" si="38"/>
        <v>0</v>
      </c>
      <c r="S54" s="93">
        <v>0</v>
      </c>
      <c r="T54" s="64">
        <v>0</v>
      </c>
      <c r="U54" s="65">
        <f t="shared" si="39"/>
        <v>0</v>
      </c>
      <c r="V54" s="1"/>
      <c r="W54" s="453"/>
      <c r="X54" s="1"/>
      <c r="Y54" s="375">
        <f t="shared" ref="Y54" si="45">J54+M54+P54+S54</f>
        <v>0</v>
      </c>
      <c r="Z54" s="388">
        <f t="shared" si="41"/>
        <v>0</v>
      </c>
      <c r="AA54" s="393">
        <f t="shared" si="42"/>
        <v>0</v>
      </c>
      <c r="AB54" s="398">
        <f t="shared" si="43"/>
        <v>0</v>
      </c>
      <c r="AC54" s="402">
        <f t="shared" si="44"/>
        <v>0</v>
      </c>
      <c r="AD54" s="60"/>
    </row>
    <row r="55" spans="2:30" ht="15.75" customHeight="1" x14ac:dyDescent="0.3">
      <c r="B55" s="78"/>
      <c r="C55" s="482" t="s">
        <v>18</v>
      </c>
      <c r="D55" s="532"/>
      <c r="E55" s="27"/>
      <c r="F55" s="27"/>
      <c r="G55" s="27"/>
      <c r="H55" s="92">
        <v>0</v>
      </c>
      <c r="I55" s="27"/>
      <c r="J55" s="90">
        <v>0</v>
      </c>
      <c r="K55" s="64">
        <v>0</v>
      </c>
      <c r="L55" s="65">
        <f t="shared" si="36"/>
        <v>0</v>
      </c>
      <c r="M55" s="93">
        <v>0</v>
      </c>
      <c r="N55" s="64">
        <v>0</v>
      </c>
      <c r="O55" s="65">
        <f t="shared" si="37"/>
        <v>0</v>
      </c>
      <c r="P55" s="93">
        <v>0</v>
      </c>
      <c r="Q55" s="64">
        <v>0</v>
      </c>
      <c r="R55" s="65">
        <f t="shared" si="38"/>
        <v>0</v>
      </c>
      <c r="S55" s="93">
        <v>0</v>
      </c>
      <c r="T55" s="64">
        <v>0</v>
      </c>
      <c r="U55" s="65">
        <f t="shared" si="39"/>
        <v>0</v>
      </c>
      <c r="V55" s="1"/>
      <c r="W55" s="453"/>
      <c r="X55" s="1"/>
      <c r="Y55" s="375">
        <f t="shared" si="40"/>
        <v>0</v>
      </c>
      <c r="Z55" s="388">
        <f t="shared" si="41"/>
        <v>0</v>
      </c>
      <c r="AA55" s="393">
        <f t="shared" si="42"/>
        <v>0</v>
      </c>
      <c r="AB55" s="398">
        <f t="shared" si="43"/>
        <v>0</v>
      </c>
      <c r="AC55" s="402">
        <f t="shared" si="44"/>
        <v>0</v>
      </c>
      <c r="AD55" s="60"/>
    </row>
    <row r="56" spans="2:30" ht="15.75" customHeight="1" x14ac:dyDescent="0.3">
      <c r="B56" s="78"/>
      <c r="C56" s="533" t="s">
        <v>345</v>
      </c>
      <c r="D56" s="534"/>
      <c r="E56" s="27"/>
      <c r="F56" s="27"/>
      <c r="G56" s="27"/>
      <c r="H56" s="92">
        <v>0</v>
      </c>
      <c r="I56" s="27"/>
      <c r="J56" s="90">
        <v>0</v>
      </c>
      <c r="K56" s="64">
        <v>0</v>
      </c>
      <c r="L56" s="65">
        <f t="shared" ref="L56:L60" si="46">IF(K56&lt;&gt;0,K56-J56,0)</f>
        <v>0</v>
      </c>
      <c r="M56" s="93">
        <v>0</v>
      </c>
      <c r="N56" s="64">
        <v>0</v>
      </c>
      <c r="O56" s="65">
        <f t="shared" si="37"/>
        <v>0</v>
      </c>
      <c r="P56" s="93">
        <v>0</v>
      </c>
      <c r="Q56" s="64">
        <v>0</v>
      </c>
      <c r="R56" s="65">
        <f t="shared" ref="R56:R60" si="47">IF(Q56&gt;0,Q56-P56,0)</f>
        <v>0</v>
      </c>
      <c r="S56" s="93">
        <v>0</v>
      </c>
      <c r="T56" s="64">
        <v>0</v>
      </c>
      <c r="U56" s="65">
        <f t="shared" ref="U56:U60" si="48">IF(T56&lt;&gt;0,T56-S56,0)</f>
        <v>0</v>
      </c>
      <c r="V56" s="1"/>
      <c r="W56" s="453"/>
      <c r="X56" s="1"/>
      <c r="Y56" s="375">
        <f t="shared" ref="Y56:Y60" si="49">J56+M56+P56+S56</f>
        <v>0</v>
      </c>
      <c r="Z56" s="388">
        <f t="shared" ref="Z56:Z60" si="50">K56+N56+Q56+T56</f>
        <v>0</v>
      </c>
      <c r="AA56" s="393">
        <f t="shared" ref="AA56:AA60" si="51">IF(Z56&lt;&gt;0,Z56-Y56,0)</f>
        <v>0</v>
      </c>
      <c r="AB56" s="398">
        <f t="shared" ref="AB56:AB60" si="52">IF(AND(H56&lt;&gt;0,Y56&lt;&gt;0),Y56-H56, 0)</f>
        <v>0</v>
      </c>
      <c r="AC56" s="402">
        <f t="shared" ref="AC56:AC60" si="53">IF(T56&lt;&gt;0,Z56-H56,0)</f>
        <v>0</v>
      </c>
      <c r="AD56" s="60"/>
    </row>
    <row r="57" spans="2:30" ht="15.75" customHeight="1" x14ac:dyDescent="0.3">
      <c r="B57" s="78"/>
      <c r="C57" s="533" t="s">
        <v>346</v>
      </c>
      <c r="D57" s="534"/>
      <c r="E57" s="27"/>
      <c r="F57" s="27"/>
      <c r="G57" s="27"/>
      <c r="H57" s="92">
        <v>0</v>
      </c>
      <c r="I57" s="27"/>
      <c r="J57" s="90">
        <v>0</v>
      </c>
      <c r="K57" s="64">
        <v>0</v>
      </c>
      <c r="L57" s="65">
        <f t="shared" si="46"/>
        <v>0</v>
      </c>
      <c r="M57" s="93">
        <v>0</v>
      </c>
      <c r="N57" s="64">
        <v>0</v>
      </c>
      <c r="O57" s="65">
        <f t="shared" si="37"/>
        <v>0</v>
      </c>
      <c r="P57" s="93">
        <v>0</v>
      </c>
      <c r="Q57" s="64">
        <v>0</v>
      </c>
      <c r="R57" s="65">
        <f t="shared" si="47"/>
        <v>0</v>
      </c>
      <c r="S57" s="93">
        <v>0</v>
      </c>
      <c r="T57" s="64">
        <v>0</v>
      </c>
      <c r="U57" s="65">
        <f t="shared" si="48"/>
        <v>0</v>
      </c>
      <c r="V57" s="1"/>
      <c r="W57" s="453"/>
      <c r="X57" s="1"/>
      <c r="Y57" s="375">
        <f t="shared" si="49"/>
        <v>0</v>
      </c>
      <c r="Z57" s="388">
        <f t="shared" si="50"/>
        <v>0</v>
      </c>
      <c r="AA57" s="393">
        <f t="shared" si="51"/>
        <v>0</v>
      </c>
      <c r="AB57" s="398">
        <f t="shared" si="52"/>
        <v>0</v>
      </c>
      <c r="AC57" s="402">
        <f t="shared" si="53"/>
        <v>0</v>
      </c>
      <c r="AD57" s="60"/>
    </row>
    <row r="58" spans="2:30" ht="15.75" customHeight="1" x14ac:dyDescent="0.3">
      <c r="B58" s="78"/>
      <c r="C58" s="533" t="s">
        <v>348</v>
      </c>
      <c r="D58" s="534"/>
      <c r="E58" s="27"/>
      <c r="F58" s="27"/>
      <c r="G58" s="27"/>
      <c r="H58" s="92">
        <v>0</v>
      </c>
      <c r="I58" s="27"/>
      <c r="J58" s="90">
        <v>0</v>
      </c>
      <c r="K58" s="64">
        <v>0</v>
      </c>
      <c r="L58" s="65">
        <f t="shared" si="46"/>
        <v>0</v>
      </c>
      <c r="M58" s="93">
        <v>0</v>
      </c>
      <c r="N58" s="64">
        <v>0</v>
      </c>
      <c r="O58" s="65">
        <f t="shared" si="37"/>
        <v>0</v>
      </c>
      <c r="P58" s="93">
        <v>0</v>
      </c>
      <c r="Q58" s="64">
        <v>0</v>
      </c>
      <c r="R58" s="65">
        <f t="shared" si="47"/>
        <v>0</v>
      </c>
      <c r="S58" s="93">
        <v>0</v>
      </c>
      <c r="T58" s="64">
        <v>0</v>
      </c>
      <c r="U58" s="65">
        <f t="shared" si="48"/>
        <v>0</v>
      </c>
      <c r="V58" s="1"/>
      <c r="W58" s="453"/>
      <c r="X58" s="1"/>
      <c r="Y58" s="375">
        <f t="shared" si="49"/>
        <v>0</v>
      </c>
      <c r="Z58" s="388">
        <f t="shared" si="50"/>
        <v>0</v>
      </c>
      <c r="AA58" s="393">
        <f t="shared" si="51"/>
        <v>0</v>
      </c>
      <c r="AB58" s="398">
        <f t="shared" si="52"/>
        <v>0</v>
      </c>
      <c r="AC58" s="402">
        <f t="shared" si="53"/>
        <v>0</v>
      </c>
      <c r="AD58" s="60"/>
    </row>
    <row r="59" spans="2:30" ht="15.75" customHeight="1" x14ac:dyDescent="0.3">
      <c r="B59" s="78"/>
      <c r="C59" s="533" t="s">
        <v>349</v>
      </c>
      <c r="D59" s="534"/>
      <c r="E59" s="27"/>
      <c r="F59" s="27"/>
      <c r="G59" s="27"/>
      <c r="H59" s="92">
        <v>0</v>
      </c>
      <c r="I59" s="27"/>
      <c r="J59" s="90">
        <v>0</v>
      </c>
      <c r="K59" s="64">
        <v>0</v>
      </c>
      <c r="L59" s="65">
        <f t="shared" si="46"/>
        <v>0</v>
      </c>
      <c r="M59" s="93">
        <v>0</v>
      </c>
      <c r="N59" s="64">
        <v>0</v>
      </c>
      <c r="O59" s="65">
        <f t="shared" si="37"/>
        <v>0</v>
      </c>
      <c r="P59" s="93">
        <v>0</v>
      </c>
      <c r="Q59" s="64">
        <v>0</v>
      </c>
      <c r="R59" s="65">
        <f t="shared" si="47"/>
        <v>0</v>
      </c>
      <c r="S59" s="93">
        <v>0</v>
      </c>
      <c r="T59" s="64">
        <v>0</v>
      </c>
      <c r="U59" s="65">
        <f t="shared" si="48"/>
        <v>0</v>
      </c>
      <c r="V59" s="1"/>
      <c r="W59" s="453"/>
      <c r="X59" s="1"/>
      <c r="Y59" s="375">
        <f t="shared" si="49"/>
        <v>0</v>
      </c>
      <c r="Z59" s="388">
        <f t="shared" si="50"/>
        <v>0</v>
      </c>
      <c r="AA59" s="393">
        <f t="shared" si="51"/>
        <v>0</v>
      </c>
      <c r="AB59" s="398">
        <f t="shared" si="52"/>
        <v>0</v>
      </c>
      <c r="AC59" s="402">
        <f t="shared" si="53"/>
        <v>0</v>
      </c>
      <c r="AD59" s="60"/>
    </row>
    <row r="60" spans="2:30" ht="15.75" customHeight="1" x14ac:dyDescent="0.3">
      <c r="B60" s="78"/>
      <c r="C60" s="533" t="s">
        <v>347</v>
      </c>
      <c r="D60" s="534"/>
      <c r="E60" s="27"/>
      <c r="F60" s="27"/>
      <c r="G60" s="27"/>
      <c r="H60" s="92">
        <v>0</v>
      </c>
      <c r="I60" s="27"/>
      <c r="J60" s="90">
        <v>0</v>
      </c>
      <c r="K60" s="64">
        <v>0</v>
      </c>
      <c r="L60" s="65">
        <f t="shared" si="46"/>
        <v>0</v>
      </c>
      <c r="M60" s="93">
        <v>0</v>
      </c>
      <c r="N60" s="64">
        <v>0</v>
      </c>
      <c r="O60" s="65">
        <f t="shared" si="37"/>
        <v>0</v>
      </c>
      <c r="P60" s="93">
        <v>0</v>
      </c>
      <c r="Q60" s="64">
        <v>0</v>
      </c>
      <c r="R60" s="65">
        <f t="shared" si="47"/>
        <v>0</v>
      </c>
      <c r="S60" s="93">
        <v>0</v>
      </c>
      <c r="T60" s="64">
        <v>0</v>
      </c>
      <c r="U60" s="65">
        <f t="shared" si="48"/>
        <v>0</v>
      </c>
      <c r="V60" s="1"/>
      <c r="W60" s="453"/>
      <c r="X60" s="1"/>
      <c r="Y60" s="375">
        <f t="shared" si="49"/>
        <v>0</v>
      </c>
      <c r="Z60" s="388">
        <f t="shared" si="50"/>
        <v>0</v>
      </c>
      <c r="AA60" s="393">
        <f t="shared" si="51"/>
        <v>0</v>
      </c>
      <c r="AB60" s="398">
        <f t="shared" si="52"/>
        <v>0</v>
      </c>
      <c r="AC60" s="402">
        <f t="shared" si="53"/>
        <v>0</v>
      </c>
      <c r="AD60" s="60"/>
    </row>
    <row r="61" spans="2:30" ht="15.75" customHeight="1" x14ac:dyDescent="0.3">
      <c r="B61" s="78"/>
      <c r="C61" s="482" t="s">
        <v>90</v>
      </c>
      <c r="D61" s="532"/>
      <c r="E61" s="27"/>
      <c r="F61" s="27"/>
      <c r="G61" s="27"/>
      <c r="H61" s="92">
        <v>0</v>
      </c>
      <c r="I61" s="27"/>
      <c r="J61" s="90">
        <v>0</v>
      </c>
      <c r="K61" s="64">
        <v>0</v>
      </c>
      <c r="L61" s="65">
        <f t="shared" si="36"/>
        <v>0</v>
      </c>
      <c r="M61" s="93">
        <v>0</v>
      </c>
      <c r="N61" s="64">
        <v>0</v>
      </c>
      <c r="O61" s="65">
        <f t="shared" si="37"/>
        <v>0</v>
      </c>
      <c r="P61" s="93">
        <v>0</v>
      </c>
      <c r="Q61" s="64">
        <v>0</v>
      </c>
      <c r="R61" s="65">
        <f t="shared" si="38"/>
        <v>0</v>
      </c>
      <c r="S61" s="93">
        <v>0</v>
      </c>
      <c r="T61" s="64">
        <v>0</v>
      </c>
      <c r="U61" s="65">
        <f t="shared" si="39"/>
        <v>0</v>
      </c>
      <c r="V61" s="1"/>
      <c r="W61" s="453"/>
      <c r="X61" s="1"/>
      <c r="Y61" s="375">
        <f t="shared" ref="Y61" si="54">J61+M61+P61+S61</f>
        <v>0</v>
      </c>
      <c r="Z61" s="388">
        <f t="shared" si="41"/>
        <v>0</v>
      </c>
      <c r="AA61" s="393">
        <f t="shared" si="42"/>
        <v>0</v>
      </c>
      <c r="AB61" s="398">
        <f t="shared" si="43"/>
        <v>0</v>
      </c>
      <c r="AC61" s="402">
        <f t="shared" si="44"/>
        <v>0</v>
      </c>
      <c r="AD61" s="60"/>
    </row>
    <row r="62" spans="2:30" ht="15.75" customHeight="1" x14ac:dyDescent="0.35">
      <c r="B62" s="78"/>
      <c r="C62" s="482"/>
      <c r="D62" s="489"/>
      <c r="E62" s="28"/>
      <c r="F62" s="38"/>
      <c r="G62" s="38"/>
      <c r="H62" s="340"/>
      <c r="I62" s="38"/>
      <c r="J62" s="340"/>
      <c r="K62" s="340"/>
      <c r="L62" s="340"/>
      <c r="M62" s="340"/>
      <c r="N62" s="340"/>
      <c r="O62" s="340"/>
      <c r="P62" s="340"/>
      <c r="Q62" s="340"/>
      <c r="R62" s="340"/>
      <c r="S62" s="340"/>
      <c r="T62" s="340"/>
      <c r="U62" s="340"/>
      <c r="V62" s="38"/>
      <c r="W62" s="453"/>
      <c r="X62" s="38"/>
      <c r="Y62" s="376"/>
      <c r="Z62" s="376"/>
      <c r="AA62" s="376"/>
      <c r="AB62" s="376"/>
      <c r="AC62" s="376"/>
      <c r="AD62" s="60"/>
    </row>
    <row r="63" spans="2:30" ht="15.75" customHeight="1" thickBot="1" x14ac:dyDescent="0.35">
      <c r="B63" s="78"/>
      <c r="C63" s="492" t="s">
        <v>224</v>
      </c>
      <c r="D63" s="493"/>
      <c r="E63" s="30"/>
      <c r="F63" s="30"/>
      <c r="G63" s="30"/>
      <c r="H63" s="341">
        <f t="shared" ref="H63:U63" si="55">SUM(H52:H61)</f>
        <v>0</v>
      </c>
      <c r="I63" s="30"/>
      <c r="J63" s="353">
        <f t="shared" si="55"/>
        <v>0</v>
      </c>
      <c r="K63" s="358">
        <f t="shared" si="55"/>
        <v>0</v>
      </c>
      <c r="L63" s="362">
        <f t="shared" si="55"/>
        <v>0</v>
      </c>
      <c r="M63" s="365">
        <f t="shared" si="55"/>
        <v>0</v>
      </c>
      <c r="N63" s="358">
        <f t="shared" si="55"/>
        <v>0</v>
      </c>
      <c r="O63" s="362">
        <f t="shared" si="55"/>
        <v>0</v>
      </c>
      <c r="P63" s="365">
        <f t="shared" si="55"/>
        <v>0</v>
      </c>
      <c r="Q63" s="358">
        <f t="shared" si="55"/>
        <v>0</v>
      </c>
      <c r="R63" s="362">
        <f t="shared" si="55"/>
        <v>0</v>
      </c>
      <c r="S63" s="365">
        <f t="shared" si="55"/>
        <v>0</v>
      </c>
      <c r="T63" s="358">
        <f t="shared" si="55"/>
        <v>0</v>
      </c>
      <c r="U63" s="362">
        <f t="shared" si="55"/>
        <v>0</v>
      </c>
      <c r="V63" s="15"/>
      <c r="W63" s="457"/>
      <c r="X63" s="15"/>
      <c r="Y63" s="375">
        <f>SUM(Y52:Y61)</f>
        <v>0</v>
      </c>
      <c r="Z63" s="388">
        <f>SUM(Z52:Z61)</f>
        <v>0</v>
      </c>
      <c r="AA63" s="393">
        <f t="shared" si="42"/>
        <v>0</v>
      </c>
      <c r="AB63" s="398">
        <f t="shared" si="43"/>
        <v>0</v>
      </c>
      <c r="AC63" s="402">
        <f t="shared" ref="AC63" si="56">IF(T63&lt;&gt;0,Z63-H63,0)</f>
        <v>0</v>
      </c>
      <c r="AD63" s="60"/>
    </row>
    <row r="64" spans="2:30" ht="15.75" customHeight="1" x14ac:dyDescent="0.35">
      <c r="B64" s="78"/>
      <c r="C64" s="494"/>
      <c r="D64" s="491"/>
      <c r="E64" s="28"/>
      <c r="F64" s="38"/>
      <c r="G64" s="38"/>
      <c r="H64" s="340"/>
      <c r="I64" s="38"/>
      <c r="J64" s="340"/>
      <c r="K64" s="340"/>
      <c r="L64" s="340"/>
      <c r="M64" s="340"/>
      <c r="N64" s="340"/>
      <c r="O64" s="340"/>
      <c r="P64" s="340"/>
      <c r="Q64" s="340"/>
      <c r="R64" s="340"/>
      <c r="S64" s="340"/>
      <c r="T64" s="340"/>
      <c r="U64" s="340"/>
      <c r="V64" s="38"/>
      <c r="W64" s="266"/>
      <c r="X64" s="38"/>
      <c r="Y64" s="376"/>
      <c r="Z64" s="376"/>
      <c r="AA64" s="376"/>
      <c r="AB64" s="376"/>
      <c r="AC64" s="376"/>
      <c r="AD64" s="60"/>
    </row>
    <row r="65" spans="2:30" ht="15.75" customHeight="1" x14ac:dyDescent="0.3">
      <c r="B65" s="78"/>
      <c r="C65" s="545" t="s">
        <v>225</v>
      </c>
      <c r="D65" s="546"/>
      <c r="E65" s="25"/>
      <c r="F65" s="25"/>
      <c r="G65" s="25"/>
      <c r="H65" s="341">
        <f t="shared" ref="H65:U65" si="57">H37+H49+H63</f>
        <v>0</v>
      </c>
      <c r="I65" s="25"/>
      <c r="J65" s="353">
        <f t="shared" si="57"/>
        <v>0</v>
      </c>
      <c r="K65" s="358">
        <f t="shared" si="57"/>
        <v>0</v>
      </c>
      <c r="L65" s="362">
        <f t="shared" si="57"/>
        <v>0</v>
      </c>
      <c r="M65" s="365">
        <f t="shared" si="57"/>
        <v>0</v>
      </c>
      <c r="N65" s="358">
        <f t="shared" si="57"/>
        <v>0</v>
      </c>
      <c r="O65" s="362">
        <f t="shared" si="57"/>
        <v>0</v>
      </c>
      <c r="P65" s="365">
        <f t="shared" si="57"/>
        <v>0</v>
      </c>
      <c r="Q65" s="358">
        <f t="shared" si="57"/>
        <v>0</v>
      </c>
      <c r="R65" s="362">
        <f t="shared" si="57"/>
        <v>0</v>
      </c>
      <c r="S65" s="365">
        <f t="shared" si="57"/>
        <v>0</v>
      </c>
      <c r="T65" s="358">
        <f t="shared" si="57"/>
        <v>0</v>
      </c>
      <c r="U65" s="362">
        <f t="shared" si="57"/>
        <v>0</v>
      </c>
      <c r="V65" s="15"/>
      <c r="W65" s="266"/>
      <c r="X65" s="15"/>
      <c r="Y65" s="375">
        <f>Y37+Y49+Y63</f>
        <v>0</v>
      </c>
      <c r="Z65" s="388">
        <f>Z37+Z49+Z63</f>
        <v>0</v>
      </c>
      <c r="AA65" s="393">
        <f t="shared" si="42"/>
        <v>0</v>
      </c>
      <c r="AB65" s="398">
        <f t="shared" si="43"/>
        <v>0</v>
      </c>
      <c r="AC65" s="402">
        <f t="shared" ref="AC65" si="58">IF(T65&lt;&gt;0,Z65-H65,0)</f>
        <v>0</v>
      </c>
      <c r="AD65" s="60"/>
    </row>
    <row r="66" spans="2:30" ht="15.75" customHeight="1" thickBot="1" x14ac:dyDescent="0.4">
      <c r="B66" s="78"/>
      <c r="C66" s="494"/>
      <c r="D66" s="491"/>
      <c r="E66" s="28"/>
      <c r="F66" s="38"/>
      <c r="G66" s="38"/>
      <c r="H66" s="342"/>
      <c r="I66" s="38"/>
      <c r="J66" s="342"/>
      <c r="K66" s="342"/>
      <c r="L66" s="342"/>
      <c r="M66" s="342"/>
      <c r="N66" s="342"/>
      <c r="O66" s="342"/>
      <c r="P66" s="342"/>
      <c r="Q66" s="342"/>
      <c r="R66" s="342"/>
      <c r="S66" s="342"/>
      <c r="T66" s="342"/>
      <c r="U66" s="342"/>
      <c r="V66" s="38"/>
      <c r="W66" s="266"/>
      <c r="X66" s="38"/>
      <c r="Y66" s="377"/>
      <c r="Z66" s="377"/>
      <c r="AA66" s="377"/>
      <c r="AB66" s="377"/>
      <c r="AC66" s="377"/>
      <c r="AD66" s="60"/>
    </row>
    <row r="67" spans="2:30" ht="20.149999999999999" customHeight="1" thickBot="1" x14ac:dyDescent="0.4">
      <c r="B67" s="78"/>
      <c r="C67" s="496" t="s">
        <v>43</v>
      </c>
      <c r="D67" s="497"/>
      <c r="E67" s="38"/>
      <c r="F67" s="38"/>
      <c r="G67" s="38"/>
      <c r="H67" s="345"/>
      <c r="I67" s="38"/>
      <c r="J67" s="345"/>
      <c r="K67" s="345"/>
      <c r="L67" s="345"/>
      <c r="M67" s="345"/>
      <c r="N67" s="345"/>
      <c r="O67" s="345"/>
      <c r="P67" s="345"/>
      <c r="Q67" s="345"/>
      <c r="R67" s="345"/>
      <c r="S67" s="345"/>
      <c r="T67" s="345"/>
      <c r="U67" s="345"/>
      <c r="V67" s="38"/>
      <c r="W67" s="266"/>
      <c r="X67" s="38"/>
      <c r="Y67" s="345"/>
      <c r="Z67" s="345"/>
      <c r="AA67" s="345"/>
      <c r="AB67" s="345"/>
      <c r="AC67" s="345"/>
      <c r="AD67" s="60"/>
    </row>
    <row r="68" spans="2:30" ht="15.75" customHeight="1" x14ac:dyDescent="0.35">
      <c r="B68" s="78"/>
      <c r="C68" s="498"/>
      <c r="D68" s="491"/>
      <c r="E68" s="38"/>
      <c r="F68" s="38"/>
      <c r="G68" s="38"/>
      <c r="H68" s="345"/>
      <c r="I68" s="38"/>
      <c r="J68" s="345"/>
      <c r="K68" s="345"/>
      <c r="L68" s="345"/>
      <c r="M68" s="345"/>
      <c r="N68" s="345"/>
      <c r="O68" s="345"/>
      <c r="P68" s="345"/>
      <c r="Q68" s="345"/>
      <c r="R68" s="345"/>
      <c r="S68" s="345"/>
      <c r="T68" s="345"/>
      <c r="U68" s="345"/>
      <c r="V68" s="38"/>
      <c r="W68" s="266"/>
      <c r="X68" s="38"/>
      <c r="Y68" s="345"/>
      <c r="Z68" s="345"/>
      <c r="AA68" s="345"/>
      <c r="AB68" s="345"/>
      <c r="AC68" s="345"/>
      <c r="AD68" s="60"/>
    </row>
    <row r="69" spans="2:30" ht="28" customHeight="1" thickBot="1" x14ac:dyDescent="0.35">
      <c r="B69" s="78"/>
      <c r="C69" s="525" t="s">
        <v>275</v>
      </c>
      <c r="D69" s="491"/>
      <c r="E69" s="26"/>
      <c r="F69" s="3" t="s">
        <v>40</v>
      </c>
      <c r="G69" s="26"/>
      <c r="H69" s="198" t="s">
        <v>332</v>
      </c>
      <c r="I69" s="199"/>
      <c r="J69" s="200"/>
      <c r="K69" s="200"/>
      <c r="L69" s="61"/>
      <c r="M69" s="61"/>
      <c r="N69" s="61"/>
      <c r="O69" s="61"/>
      <c r="P69" s="61"/>
      <c r="Q69" s="61"/>
      <c r="R69" s="61"/>
      <c r="S69" s="61"/>
      <c r="T69" s="61"/>
      <c r="U69" s="61"/>
      <c r="V69" s="1"/>
      <c r="W69" s="266"/>
      <c r="X69" s="1"/>
      <c r="Y69" s="380"/>
      <c r="Z69" s="380"/>
      <c r="AA69" s="380"/>
      <c r="AB69" s="380"/>
      <c r="AC69" s="380"/>
      <c r="AD69" s="60"/>
    </row>
    <row r="70" spans="2:30" ht="15.75" customHeight="1" x14ac:dyDescent="0.3">
      <c r="B70" s="78"/>
      <c r="C70" s="535" t="s">
        <v>226</v>
      </c>
      <c r="D70" s="491"/>
      <c r="E70" s="26"/>
      <c r="F70" s="252">
        <v>0</v>
      </c>
      <c r="G70" s="26"/>
      <c r="H70" s="92">
        <v>0</v>
      </c>
      <c r="I70" s="217"/>
      <c r="J70" s="90">
        <v>0</v>
      </c>
      <c r="K70" s="64">
        <v>0</v>
      </c>
      <c r="L70" s="65">
        <f t="shared" ref="L70:L73" si="59">IF(K70&lt;&gt;0,K70-J70,0)</f>
        <v>0</v>
      </c>
      <c r="M70" s="93">
        <v>0</v>
      </c>
      <c r="N70" s="64">
        <v>0</v>
      </c>
      <c r="O70" s="65">
        <f>IF(N70&lt;&gt;0,N70-M70,0)</f>
        <v>0</v>
      </c>
      <c r="P70" s="93">
        <v>0</v>
      </c>
      <c r="Q70" s="64">
        <v>0</v>
      </c>
      <c r="R70" s="65">
        <f t="shared" ref="R70:R73" si="60">IF(Q70&gt;0,Q70-P70,0)</f>
        <v>0</v>
      </c>
      <c r="S70" s="93">
        <v>0</v>
      </c>
      <c r="T70" s="64">
        <v>0</v>
      </c>
      <c r="U70" s="65">
        <f t="shared" ref="U70:U73" si="61">IF(T70&lt;&gt;0,T70-S70,0)</f>
        <v>0</v>
      </c>
      <c r="V70" s="1"/>
      <c r="W70" s="264" t="s">
        <v>369</v>
      </c>
      <c r="X70" s="1"/>
      <c r="Y70" s="375">
        <f t="shared" ref="Y70:Y73" si="62">J70+M70+P70+S70</f>
        <v>0</v>
      </c>
      <c r="Z70" s="388">
        <f t="shared" ref="Z70:Z73" si="63">K70+N70+Q70+T70</f>
        <v>0</v>
      </c>
      <c r="AA70" s="393">
        <f t="shared" ref="AA70:AA75" si="64">IF(Z70&lt;&gt;0,Z70-Y70,0)</f>
        <v>0</v>
      </c>
      <c r="AB70" s="398">
        <f t="shared" ref="AB70:AB73" si="65">IF(AND(H70&lt;&gt;0,Y70&lt;&gt;0),Y70-H70, 0)</f>
        <v>0</v>
      </c>
      <c r="AC70" s="402">
        <f t="shared" ref="AC70:AC73" si="66">IF(T70&lt;&gt;0,Z70-H70,0)</f>
        <v>0</v>
      </c>
      <c r="AD70" s="60"/>
    </row>
    <row r="71" spans="2:30" ht="15.75" customHeight="1" x14ac:dyDescent="0.3">
      <c r="B71" s="78"/>
      <c r="C71" s="535" t="s">
        <v>227</v>
      </c>
      <c r="D71" s="491"/>
      <c r="E71" s="26"/>
      <c r="F71" s="253">
        <v>0</v>
      </c>
      <c r="G71" s="26"/>
      <c r="H71" s="92">
        <v>0</v>
      </c>
      <c r="I71" s="217"/>
      <c r="J71" s="90">
        <v>0</v>
      </c>
      <c r="K71" s="64">
        <v>0</v>
      </c>
      <c r="L71" s="65">
        <f t="shared" si="59"/>
        <v>0</v>
      </c>
      <c r="M71" s="93">
        <v>0</v>
      </c>
      <c r="N71" s="64">
        <v>0</v>
      </c>
      <c r="O71" s="65">
        <f>IF(N71&lt;&gt;0,N71-M71,0)</f>
        <v>0</v>
      </c>
      <c r="P71" s="93">
        <v>0</v>
      </c>
      <c r="Q71" s="64">
        <v>0</v>
      </c>
      <c r="R71" s="65">
        <f t="shared" si="60"/>
        <v>0</v>
      </c>
      <c r="S71" s="93">
        <v>0</v>
      </c>
      <c r="T71" s="64">
        <v>0</v>
      </c>
      <c r="U71" s="65">
        <f t="shared" si="61"/>
        <v>0</v>
      </c>
      <c r="V71" s="1"/>
      <c r="W71" s="499"/>
      <c r="X71" s="1"/>
      <c r="Y71" s="375">
        <f t="shared" si="62"/>
        <v>0</v>
      </c>
      <c r="Z71" s="388">
        <f t="shared" si="63"/>
        <v>0</v>
      </c>
      <c r="AA71" s="393">
        <f t="shared" si="64"/>
        <v>0</v>
      </c>
      <c r="AB71" s="398">
        <f t="shared" si="65"/>
        <v>0</v>
      </c>
      <c r="AC71" s="402">
        <f t="shared" si="66"/>
        <v>0</v>
      </c>
      <c r="AD71" s="60"/>
    </row>
    <row r="72" spans="2:30" ht="15.75" customHeight="1" x14ac:dyDescent="0.3">
      <c r="B72" s="78"/>
      <c r="C72" s="535" t="s">
        <v>228</v>
      </c>
      <c r="D72" s="491"/>
      <c r="E72" s="26"/>
      <c r="F72" s="253">
        <v>0</v>
      </c>
      <c r="G72" s="26"/>
      <c r="H72" s="92">
        <v>0</v>
      </c>
      <c r="I72" s="217"/>
      <c r="J72" s="90">
        <v>0</v>
      </c>
      <c r="K72" s="64">
        <v>0</v>
      </c>
      <c r="L72" s="65">
        <f t="shared" si="59"/>
        <v>0</v>
      </c>
      <c r="M72" s="93">
        <v>0</v>
      </c>
      <c r="N72" s="64">
        <v>0</v>
      </c>
      <c r="O72" s="65">
        <f>IF(N72&lt;&gt;0,N72-M72,0)</f>
        <v>0</v>
      </c>
      <c r="P72" s="93">
        <v>0</v>
      </c>
      <c r="Q72" s="64">
        <v>0</v>
      </c>
      <c r="R72" s="65">
        <f t="shared" si="60"/>
        <v>0</v>
      </c>
      <c r="S72" s="93">
        <v>0</v>
      </c>
      <c r="T72" s="64">
        <v>0</v>
      </c>
      <c r="U72" s="65">
        <f t="shared" si="61"/>
        <v>0</v>
      </c>
      <c r="V72" s="1"/>
      <c r="W72" s="453"/>
      <c r="X72" s="1"/>
      <c r="Y72" s="375">
        <f t="shared" si="62"/>
        <v>0</v>
      </c>
      <c r="Z72" s="388">
        <f t="shared" si="63"/>
        <v>0</v>
      </c>
      <c r="AA72" s="393">
        <f t="shared" si="64"/>
        <v>0</v>
      </c>
      <c r="AB72" s="398">
        <f t="shared" si="65"/>
        <v>0</v>
      </c>
      <c r="AC72" s="402">
        <f t="shared" si="66"/>
        <v>0</v>
      </c>
      <c r="AD72" s="60"/>
    </row>
    <row r="73" spans="2:30" ht="15.75" customHeight="1" thickBot="1" x14ac:dyDescent="0.35">
      <c r="B73" s="78"/>
      <c r="C73" s="535" t="s">
        <v>49</v>
      </c>
      <c r="D73" s="491"/>
      <c r="E73" s="26"/>
      <c r="F73" s="254">
        <v>0</v>
      </c>
      <c r="G73" s="26"/>
      <c r="H73" s="92">
        <v>0</v>
      </c>
      <c r="I73" s="217"/>
      <c r="J73" s="90">
        <v>0</v>
      </c>
      <c r="K73" s="64">
        <v>0</v>
      </c>
      <c r="L73" s="65">
        <f t="shared" si="59"/>
        <v>0</v>
      </c>
      <c r="M73" s="93">
        <v>0</v>
      </c>
      <c r="N73" s="64">
        <v>0</v>
      </c>
      <c r="O73" s="65">
        <f>IF(N73&lt;&gt;0,N73-M73,0)</f>
        <v>0</v>
      </c>
      <c r="P73" s="93">
        <v>0</v>
      </c>
      <c r="Q73" s="64">
        <v>0</v>
      </c>
      <c r="R73" s="65">
        <f t="shared" si="60"/>
        <v>0</v>
      </c>
      <c r="S73" s="93">
        <v>0</v>
      </c>
      <c r="T73" s="64">
        <v>0</v>
      </c>
      <c r="U73" s="65">
        <f t="shared" si="61"/>
        <v>0</v>
      </c>
      <c r="V73" s="1"/>
      <c r="W73" s="457"/>
      <c r="X73" s="1"/>
      <c r="Y73" s="375">
        <f t="shared" si="62"/>
        <v>0</v>
      </c>
      <c r="Z73" s="388">
        <f t="shared" si="63"/>
        <v>0</v>
      </c>
      <c r="AA73" s="393">
        <f t="shared" si="64"/>
        <v>0</v>
      </c>
      <c r="AB73" s="398">
        <f t="shared" si="65"/>
        <v>0</v>
      </c>
      <c r="AC73" s="402">
        <f t="shared" si="66"/>
        <v>0</v>
      </c>
      <c r="AD73" s="60"/>
    </row>
    <row r="74" spans="2:30" ht="15.75" customHeight="1" x14ac:dyDescent="0.35">
      <c r="B74" s="78"/>
      <c r="C74" s="535"/>
      <c r="D74" s="491"/>
      <c r="E74" s="28"/>
      <c r="F74" s="38"/>
      <c r="G74" s="38"/>
      <c r="H74" s="340"/>
      <c r="I74" s="38"/>
      <c r="J74" s="340"/>
      <c r="K74" s="340"/>
      <c r="L74" s="340"/>
      <c r="M74" s="340"/>
      <c r="N74" s="340"/>
      <c r="O74" s="340"/>
      <c r="P74" s="340"/>
      <c r="Q74" s="340"/>
      <c r="R74" s="340"/>
      <c r="S74" s="340"/>
      <c r="T74" s="340"/>
      <c r="U74" s="340"/>
      <c r="V74" s="38"/>
      <c r="W74" s="266"/>
      <c r="X74" s="38"/>
      <c r="Y74" s="376"/>
      <c r="Z74" s="376"/>
      <c r="AA74" s="376"/>
      <c r="AB74" s="376"/>
      <c r="AC74" s="376"/>
      <c r="AD74" s="60"/>
    </row>
    <row r="75" spans="2:30" ht="15.75" customHeight="1" x14ac:dyDescent="0.3">
      <c r="B75" s="78"/>
      <c r="C75" s="536" t="s">
        <v>65</v>
      </c>
      <c r="D75" s="493"/>
      <c r="E75" s="26"/>
      <c r="F75" s="5">
        <f>SUM(F70:F73)</f>
        <v>0</v>
      </c>
      <c r="G75" s="26"/>
      <c r="H75" s="72">
        <f t="shared" ref="H75:U75" si="67">SUM(H70:H73)</f>
        <v>0</v>
      </c>
      <c r="I75" s="70"/>
      <c r="J75" s="66">
        <f t="shared" si="67"/>
        <v>0</v>
      </c>
      <c r="K75" s="67">
        <f t="shared" si="67"/>
        <v>0</v>
      </c>
      <c r="L75" s="65">
        <f t="shared" si="67"/>
        <v>0</v>
      </c>
      <c r="M75" s="69">
        <f t="shared" si="67"/>
        <v>0</v>
      </c>
      <c r="N75" s="67">
        <f t="shared" si="67"/>
        <v>0</v>
      </c>
      <c r="O75" s="65">
        <f t="shared" si="67"/>
        <v>0</v>
      </c>
      <c r="P75" s="69">
        <f t="shared" si="67"/>
        <v>0</v>
      </c>
      <c r="Q75" s="67">
        <f t="shared" si="67"/>
        <v>0</v>
      </c>
      <c r="R75" s="65">
        <f t="shared" si="67"/>
        <v>0</v>
      </c>
      <c r="S75" s="69">
        <f t="shared" si="67"/>
        <v>0</v>
      </c>
      <c r="T75" s="67">
        <f t="shared" si="67"/>
        <v>0</v>
      </c>
      <c r="U75" s="65">
        <f t="shared" si="67"/>
        <v>0</v>
      </c>
      <c r="V75" s="1"/>
      <c r="W75" s="266"/>
      <c r="X75" s="1"/>
      <c r="Y75" s="375">
        <f>SUM(Y70:Y73)</f>
        <v>0</v>
      </c>
      <c r="Z75" s="388">
        <f>SUM(Z70:Z73)</f>
        <v>0</v>
      </c>
      <c r="AA75" s="393">
        <f t="shared" si="64"/>
        <v>0</v>
      </c>
      <c r="AB75" s="398">
        <f t="shared" ref="AB75" si="68">IF(AND(H75&lt;&gt;0,Y75&lt;&gt;0),Y75-H75, 0)</f>
        <v>0</v>
      </c>
      <c r="AC75" s="402">
        <f t="shared" ref="AC75" si="69">IF(T75&lt;&gt;0,Z75-H75,0)</f>
        <v>0</v>
      </c>
      <c r="AD75" s="60"/>
    </row>
    <row r="76" spans="2:30" ht="15.75" customHeight="1" x14ac:dyDescent="0.35">
      <c r="B76" s="78"/>
      <c r="C76" s="525"/>
      <c r="D76" s="489"/>
      <c r="E76" s="28"/>
      <c r="F76" s="38"/>
      <c r="G76" s="38"/>
      <c r="H76" s="342"/>
      <c r="I76" s="38"/>
      <c r="J76" s="342"/>
      <c r="K76" s="342"/>
      <c r="L76" s="342"/>
      <c r="M76" s="342"/>
      <c r="N76" s="342"/>
      <c r="O76" s="342"/>
      <c r="P76" s="342"/>
      <c r="Q76" s="342"/>
      <c r="R76" s="342"/>
      <c r="S76" s="342"/>
      <c r="T76" s="342"/>
      <c r="U76" s="342"/>
      <c r="V76" s="38"/>
      <c r="W76" s="266"/>
      <c r="X76" s="38"/>
      <c r="Y76" s="377"/>
      <c r="Z76" s="377"/>
      <c r="AA76" s="377"/>
      <c r="AB76" s="377"/>
      <c r="AC76" s="377"/>
      <c r="AD76" s="60"/>
    </row>
    <row r="77" spans="2:30" ht="15.75" customHeight="1" x14ac:dyDescent="0.35">
      <c r="B77" s="78"/>
      <c r="C77" s="525" t="s">
        <v>196</v>
      </c>
      <c r="D77" s="489"/>
      <c r="E77" s="38"/>
      <c r="F77" s="38"/>
      <c r="G77" s="38"/>
      <c r="H77" s="343"/>
      <c r="I77" s="38"/>
      <c r="J77" s="343"/>
      <c r="K77" s="343"/>
      <c r="L77" s="343"/>
      <c r="M77" s="343"/>
      <c r="N77" s="343"/>
      <c r="O77" s="343"/>
      <c r="P77" s="343"/>
      <c r="Q77" s="343"/>
      <c r="R77" s="343"/>
      <c r="S77" s="343"/>
      <c r="T77" s="343"/>
      <c r="U77" s="343"/>
      <c r="V77" s="38"/>
      <c r="W77" s="266"/>
      <c r="X77" s="38"/>
      <c r="Y77" s="378"/>
      <c r="Z77" s="378"/>
      <c r="AA77" s="378"/>
      <c r="AB77" s="378"/>
      <c r="AC77" s="378"/>
      <c r="AD77" s="60"/>
    </row>
    <row r="78" spans="2:30" ht="15.75" customHeight="1" x14ac:dyDescent="0.3">
      <c r="B78" s="78"/>
      <c r="C78" s="535" t="s">
        <v>229</v>
      </c>
      <c r="D78" s="491"/>
      <c r="E78" s="26"/>
      <c r="F78" s="252">
        <v>0</v>
      </c>
      <c r="G78" s="26"/>
      <c r="H78" s="92">
        <v>0</v>
      </c>
      <c r="I78" s="217"/>
      <c r="J78" s="90">
        <v>0</v>
      </c>
      <c r="K78" s="64">
        <v>0</v>
      </c>
      <c r="L78" s="65">
        <f t="shared" ref="L78:L81" si="70">IF(K78&lt;&gt;0,K78-J78,0)</f>
        <v>0</v>
      </c>
      <c r="M78" s="93">
        <v>0</v>
      </c>
      <c r="N78" s="64">
        <v>0</v>
      </c>
      <c r="O78" s="65">
        <f>IF(N78&lt;&gt;0,N78-M78,0)</f>
        <v>0</v>
      </c>
      <c r="P78" s="93">
        <v>0</v>
      </c>
      <c r="Q78" s="64">
        <v>0</v>
      </c>
      <c r="R78" s="65">
        <f t="shared" ref="R78:R81" si="71">IF(Q78&gt;0,Q78-P78,0)</f>
        <v>0</v>
      </c>
      <c r="S78" s="93">
        <v>0</v>
      </c>
      <c r="T78" s="64">
        <v>0</v>
      </c>
      <c r="U78" s="65">
        <f t="shared" ref="U78:U81" si="72">IF(T78&lt;&gt;0,T78-S78,0)</f>
        <v>0</v>
      </c>
      <c r="V78" s="1"/>
      <c r="W78" s="266"/>
      <c r="X78" s="1"/>
      <c r="Y78" s="375">
        <f t="shared" ref="Y78:Y80" si="73">J78+M78+P78+S78</f>
        <v>0</v>
      </c>
      <c r="Z78" s="388">
        <f t="shared" ref="Z78:Z81" si="74">K78+N78+Q78+T78</f>
        <v>0</v>
      </c>
      <c r="AA78" s="393">
        <f t="shared" ref="AA78:AA83" si="75">IF(Z78&lt;&gt;0,Z78-Y78,0)</f>
        <v>0</v>
      </c>
      <c r="AB78" s="398">
        <f t="shared" ref="AB78:AB81" si="76">IF(AND(H78&lt;&gt;0,Y78&lt;&gt;0),Y78-H78, 0)</f>
        <v>0</v>
      </c>
      <c r="AC78" s="402">
        <f t="shared" ref="AC78:AC81" si="77">IF(T78&lt;&gt;0,Z78-H78,0)</f>
        <v>0</v>
      </c>
      <c r="AD78" s="60"/>
    </row>
    <row r="79" spans="2:30" ht="15.75" customHeight="1" x14ac:dyDescent="0.3">
      <c r="B79" s="78"/>
      <c r="C79" s="535" t="s">
        <v>48</v>
      </c>
      <c r="D79" s="491"/>
      <c r="E79" s="26"/>
      <c r="F79" s="253">
        <v>0</v>
      </c>
      <c r="G79" s="26"/>
      <c r="H79" s="92">
        <v>0</v>
      </c>
      <c r="I79" s="217"/>
      <c r="J79" s="90">
        <v>0</v>
      </c>
      <c r="K79" s="64">
        <v>0</v>
      </c>
      <c r="L79" s="65">
        <f t="shared" si="70"/>
        <v>0</v>
      </c>
      <c r="M79" s="93">
        <v>0</v>
      </c>
      <c r="N79" s="64">
        <v>0</v>
      </c>
      <c r="O79" s="65">
        <f>IF(N79&lt;&gt;0,N79-M79,0)</f>
        <v>0</v>
      </c>
      <c r="P79" s="93">
        <v>0</v>
      </c>
      <c r="Q79" s="64">
        <v>0</v>
      </c>
      <c r="R79" s="65">
        <f t="shared" si="71"/>
        <v>0</v>
      </c>
      <c r="S79" s="93">
        <v>0</v>
      </c>
      <c r="T79" s="64">
        <v>0</v>
      </c>
      <c r="U79" s="65">
        <f t="shared" si="72"/>
        <v>0</v>
      </c>
      <c r="V79" s="1"/>
      <c r="W79" s="266"/>
      <c r="X79" s="1"/>
      <c r="Y79" s="375">
        <f t="shared" si="73"/>
        <v>0</v>
      </c>
      <c r="Z79" s="388">
        <f t="shared" si="74"/>
        <v>0</v>
      </c>
      <c r="AA79" s="393">
        <f t="shared" si="75"/>
        <v>0</v>
      </c>
      <c r="AB79" s="398">
        <f t="shared" si="76"/>
        <v>0</v>
      </c>
      <c r="AC79" s="402">
        <f t="shared" si="77"/>
        <v>0</v>
      </c>
      <c r="AD79" s="60"/>
    </row>
    <row r="80" spans="2:30" ht="15.75" customHeight="1" x14ac:dyDescent="0.3">
      <c r="B80" s="78"/>
      <c r="C80" s="535" t="s">
        <v>55</v>
      </c>
      <c r="D80" s="491"/>
      <c r="E80" s="26"/>
      <c r="F80" s="253">
        <v>0</v>
      </c>
      <c r="G80" s="26"/>
      <c r="H80" s="92">
        <v>0</v>
      </c>
      <c r="I80" s="217"/>
      <c r="J80" s="90">
        <v>0</v>
      </c>
      <c r="K80" s="64">
        <v>0</v>
      </c>
      <c r="L80" s="65">
        <f t="shared" si="70"/>
        <v>0</v>
      </c>
      <c r="M80" s="93">
        <v>0</v>
      </c>
      <c r="N80" s="64">
        <v>0</v>
      </c>
      <c r="O80" s="65">
        <f>IF(N80&lt;&gt;0,N80-M80,0)</f>
        <v>0</v>
      </c>
      <c r="P80" s="93">
        <v>0</v>
      </c>
      <c r="Q80" s="64">
        <v>0</v>
      </c>
      <c r="R80" s="65">
        <f t="shared" si="71"/>
        <v>0</v>
      </c>
      <c r="S80" s="93">
        <v>0</v>
      </c>
      <c r="T80" s="64">
        <v>0</v>
      </c>
      <c r="U80" s="65">
        <f t="shared" si="72"/>
        <v>0</v>
      </c>
      <c r="V80" s="1"/>
      <c r="W80" s="266"/>
      <c r="X80" s="1"/>
      <c r="Y80" s="375">
        <f t="shared" si="73"/>
        <v>0</v>
      </c>
      <c r="Z80" s="388">
        <f t="shared" si="74"/>
        <v>0</v>
      </c>
      <c r="AA80" s="393">
        <f t="shared" si="75"/>
        <v>0</v>
      </c>
      <c r="AB80" s="398">
        <f t="shared" si="76"/>
        <v>0</v>
      </c>
      <c r="AC80" s="402">
        <f t="shared" si="77"/>
        <v>0</v>
      </c>
      <c r="AD80" s="60"/>
    </row>
    <row r="81" spans="2:30" ht="15.75" customHeight="1" x14ac:dyDescent="0.3">
      <c r="B81" s="78"/>
      <c r="C81" s="535" t="s">
        <v>89</v>
      </c>
      <c r="D81" s="491"/>
      <c r="E81" s="26"/>
      <c r="F81" s="254">
        <v>0</v>
      </c>
      <c r="G81" s="26"/>
      <c r="H81" s="92">
        <v>0</v>
      </c>
      <c r="I81" s="217"/>
      <c r="J81" s="90">
        <v>0</v>
      </c>
      <c r="K81" s="64">
        <v>0</v>
      </c>
      <c r="L81" s="65">
        <f t="shared" si="70"/>
        <v>0</v>
      </c>
      <c r="M81" s="93">
        <v>0</v>
      </c>
      <c r="N81" s="64">
        <v>0</v>
      </c>
      <c r="O81" s="65">
        <f>IF(N81&lt;&gt;0,N81-M81,0)</f>
        <v>0</v>
      </c>
      <c r="P81" s="93">
        <v>0</v>
      </c>
      <c r="Q81" s="64">
        <v>0</v>
      </c>
      <c r="R81" s="65">
        <f t="shared" si="71"/>
        <v>0</v>
      </c>
      <c r="S81" s="93">
        <v>0</v>
      </c>
      <c r="T81" s="64">
        <v>0</v>
      </c>
      <c r="U81" s="65">
        <f t="shared" si="72"/>
        <v>0</v>
      </c>
      <c r="V81" s="1"/>
      <c r="W81" s="266"/>
      <c r="X81" s="1"/>
      <c r="Y81" s="375">
        <f t="shared" ref="Y81" si="78">J81+M81+P81+S81</f>
        <v>0</v>
      </c>
      <c r="Z81" s="388">
        <f t="shared" si="74"/>
        <v>0</v>
      </c>
      <c r="AA81" s="393">
        <f t="shared" si="75"/>
        <v>0</v>
      </c>
      <c r="AB81" s="398">
        <f t="shared" si="76"/>
        <v>0</v>
      </c>
      <c r="AC81" s="402">
        <f t="shared" si="77"/>
        <v>0</v>
      </c>
      <c r="AD81" s="60"/>
    </row>
    <row r="82" spans="2:30" ht="15.75" customHeight="1" x14ac:dyDescent="0.35">
      <c r="B82" s="78"/>
      <c r="C82" s="535"/>
      <c r="D82" s="491"/>
      <c r="E82" s="28"/>
      <c r="F82" s="38"/>
      <c r="G82" s="38"/>
      <c r="H82" s="340"/>
      <c r="I82" s="38"/>
      <c r="J82" s="340"/>
      <c r="K82" s="340"/>
      <c r="L82" s="340"/>
      <c r="M82" s="340"/>
      <c r="N82" s="340"/>
      <c r="O82" s="340"/>
      <c r="P82" s="340"/>
      <c r="Q82" s="340"/>
      <c r="R82" s="340"/>
      <c r="S82" s="340"/>
      <c r="T82" s="340"/>
      <c r="U82" s="340"/>
      <c r="V82" s="38"/>
      <c r="W82" s="266"/>
      <c r="X82" s="38"/>
      <c r="Y82" s="376"/>
      <c r="Z82" s="376"/>
      <c r="AA82" s="376"/>
      <c r="AB82" s="376"/>
      <c r="AC82" s="376"/>
      <c r="AD82" s="60"/>
    </row>
    <row r="83" spans="2:30" ht="15.75" customHeight="1" x14ac:dyDescent="0.3">
      <c r="B83" s="78"/>
      <c r="C83" s="536" t="s">
        <v>66</v>
      </c>
      <c r="D83" s="493"/>
      <c r="E83" s="26"/>
      <c r="F83" s="6">
        <f>SUM(F78:F81)</f>
        <v>0</v>
      </c>
      <c r="G83" s="26"/>
      <c r="H83" s="72">
        <f t="shared" ref="H83:U83" si="79">SUM(H78:H81)</f>
        <v>0</v>
      </c>
      <c r="I83" s="71"/>
      <c r="J83" s="66">
        <f t="shared" si="79"/>
        <v>0</v>
      </c>
      <c r="K83" s="67">
        <f t="shared" si="79"/>
        <v>0</v>
      </c>
      <c r="L83" s="65">
        <f t="shared" si="79"/>
        <v>0</v>
      </c>
      <c r="M83" s="69">
        <f t="shared" si="79"/>
        <v>0</v>
      </c>
      <c r="N83" s="67">
        <f t="shared" si="79"/>
        <v>0</v>
      </c>
      <c r="O83" s="65">
        <f t="shared" si="79"/>
        <v>0</v>
      </c>
      <c r="P83" s="69">
        <f t="shared" si="79"/>
        <v>0</v>
      </c>
      <c r="Q83" s="67">
        <f t="shared" si="79"/>
        <v>0</v>
      </c>
      <c r="R83" s="65">
        <f t="shared" si="79"/>
        <v>0</v>
      </c>
      <c r="S83" s="69">
        <f t="shared" si="79"/>
        <v>0</v>
      </c>
      <c r="T83" s="67">
        <f t="shared" si="79"/>
        <v>0</v>
      </c>
      <c r="U83" s="65">
        <f t="shared" si="79"/>
        <v>0</v>
      </c>
      <c r="V83" s="1"/>
      <c r="W83" s="266"/>
      <c r="X83" s="1"/>
      <c r="Y83" s="375">
        <f>SUM(Y78:Y81)</f>
        <v>0</v>
      </c>
      <c r="Z83" s="388">
        <f>SUM(Z78:Z81)</f>
        <v>0</v>
      </c>
      <c r="AA83" s="393">
        <f t="shared" si="75"/>
        <v>0</v>
      </c>
      <c r="AB83" s="398">
        <f t="shared" ref="AB83" si="80">IF(AND(H83&lt;&gt;0,Y83&lt;&gt;0),Y83-H83, 0)</f>
        <v>0</v>
      </c>
      <c r="AC83" s="402">
        <f t="shared" ref="AC83" si="81">IF(T83&lt;&gt;0,Z83-H83,0)</f>
        <v>0</v>
      </c>
      <c r="AD83" s="60"/>
    </row>
    <row r="84" spans="2:30" ht="15.75" customHeight="1" x14ac:dyDescent="0.35">
      <c r="B84" s="78"/>
      <c r="C84" s="525"/>
      <c r="D84" s="489"/>
      <c r="E84" s="28"/>
      <c r="F84" s="38"/>
      <c r="G84" s="38"/>
      <c r="H84" s="342"/>
      <c r="I84" s="38"/>
      <c r="J84" s="342"/>
      <c r="K84" s="342"/>
      <c r="L84" s="342"/>
      <c r="M84" s="342"/>
      <c r="N84" s="342"/>
      <c r="O84" s="342"/>
      <c r="P84" s="342"/>
      <c r="Q84" s="342"/>
      <c r="R84" s="342"/>
      <c r="S84" s="342"/>
      <c r="T84" s="342"/>
      <c r="U84" s="342"/>
      <c r="V84" s="38"/>
      <c r="W84" s="266"/>
      <c r="X84" s="38"/>
      <c r="Y84" s="377"/>
      <c r="Z84" s="377"/>
      <c r="AA84" s="377"/>
      <c r="AB84" s="377"/>
      <c r="AC84" s="377"/>
      <c r="AD84" s="60"/>
    </row>
    <row r="85" spans="2:30" ht="15.75" customHeight="1" thickBot="1" x14ac:dyDescent="0.4">
      <c r="B85" s="78"/>
      <c r="C85" s="525" t="s">
        <v>56</v>
      </c>
      <c r="D85" s="489"/>
      <c r="E85" s="38"/>
      <c r="F85" s="38"/>
      <c r="G85" s="38"/>
      <c r="H85" s="343"/>
      <c r="I85" s="38"/>
      <c r="J85" s="343"/>
      <c r="K85" s="343"/>
      <c r="L85" s="343"/>
      <c r="M85" s="343"/>
      <c r="N85" s="343"/>
      <c r="O85" s="343"/>
      <c r="P85" s="343"/>
      <c r="Q85" s="343"/>
      <c r="R85" s="343"/>
      <c r="S85" s="343"/>
      <c r="T85" s="343"/>
      <c r="U85" s="343"/>
      <c r="V85" s="38"/>
      <c r="W85" s="266"/>
      <c r="X85" s="38"/>
      <c r="Y85" s="378"/>
      <c r="Z85" s="378"/>
      <c r="AA85" s="378"/>
      <c r="AB85" s="378"/>
      <c r="AC85" s="378"/>
      <c r="AD85" s="60"/>
    </row>
    <row r="86" spans="2:30" ht="15.75" customHeight="1" x14ac:dyDescent="0.3">
      <c r="B86" s="78"/>
      <c r="C86" s="535" t="s">
        <v>230</v>
      </c>
      <c r="D86" s="491"/>
      <c r="E86" s="26"/>
      <c r="F86" s="252">
        <v>0</v>
      </c>
      <c r="G86" s="26"/>
      <c r="H86" s="92">
        <v>0</v>
      </c>
      <c r="I86" s="217"/>
      <c r="J86" s="90">
        <v>0</v>
      </c>
      <c r="K86" s="64">
        <v>0</v>
      </c>
      <c r="L86" s="65">
        <f t="shared" ref="L86:L94" si="82">IF(K86&lt;&gt;0,K86-J86,0)</f>
        <v>0</v>
      </c>
      <c r="M86" s="93">
        <v>0</v>
      </c>
      <c r="N86" s="64">
        <v>0</v>
      </c>
      <c r="O86" s="65">
        <f t="shared" ref="O86:O94" si="83">IF(N86&lt;&gt;0,N86-M86,0)</f>
        <v>0</v>
      </c>
      <c r="P86" s="93">
        <v>0</v>
      </c>
      <c r="Q86" s="64">
        <v>0</v>
      </c>
      <c r="R86" s="65">
        <f t="shared" ref="R86:R94" si="84">IF(Q86&gt;0,Q86-P86,0)</f>
        <v>0</v>
      </c>
      <c r="S86" s="93">
        <v>0</v>
      </c>
      <c r="T86" s="64">
        <v>0</v>
      </c>
      <c r="U86" s="65">
        <f t="shared" ref="U86:U94" si="85">IF(T86&lt;&gt;0,T86-S86,0)</f>
        <v>0</v>
      </c>
      <c r="V86" s="1"/>
      <c r="W86" s="264" t="s">
        <v>370</v>
      </c>
      <c r="X86" s="1"/>
      <c r="Y86" s="375">
        <f>J86+M86+P86+S86</f>
        <v>0</v>
      </c>
      <c r="Z86" s="388">
        <f t="shared" ref="Z86:Z94" si="86">K86+N86+Q86+T86</f>
        <v>0</v>
      </c>
      <c r="AA86" s="393">
        <f t="shared" ref="AA86:AA98" si="87">IF(Z86&lt;&gt;0,Z86-Y86,0)</f>
        <v>0</v>
      </c>
      <c r="AB86" s="398">
        <f t="shared" ref="AB86:AB94" si="88">IF(AND(H86&lt;&gt;0,Y86&lt;&gt;0),Y86-H86, 0)</f>
        <v>0</v>
      </c>
      <c r="AC86" s="402">
        <f t="shared" ref="AC86:AC94" si="89">IF(T86&lt;&gt;0,Z86-H86,0)</f>
        <v>0</v>
      </c>
      <c r="AD86" s="60"/>
    </row>
    <row r="87" spans="2:30" ht="15.75" customHeight="1" x14ac:dyDescent="0.3">
      <c r="B87" s="78"/>
      <c r="C87" s="535" t="s">
        <v>277</v>
      </c>
      <c r="D87" s="491"/>
      <c r="E87" s="28"/>
      <c r="F87" s="253">
        <v>0</v>
      </c>
      <c r="G87" s="28"/>
      <c r="H87" s="92">
        <v>0</v>
      </c>
      <c r="I87" s="217"/>
      <c r="J87" s="90">
        <v>0</v>
      </c>
      <c r="K87" s="64">
        <v>0</v>
      </c>
      <c r="L87" s="65">
        <f t="shared" si="82"/>
        <v>0</v>
      </c>
      <c r="M87" s="93">
        <v>0</v>
      </c>
      <c r="N87" s="64">
        <v>0</v>
      </c>
      <c r="O87" s="65">
        <f t="shared" si="83"/>
        <v>0</v>
      </c>
      <c r="P87" s="93">
        <v>0</v>
      </c>
      <c r="Q87" s="64">
        <v>0</v>
      </c>
      <c r="R87" s="65">
        <f t="shared" si="84"/>
        <v>0</v>
      </c>
      <c r="S87" s="93">
        <v>0</v>
      </c>
      <c r="T87" s="64">
        <v>0</v>
      </c>
      <c r="U87" s="65">
        <f t="shared" si="85"/>
        <v>0</v>
      </c>
      <c r="V87" s="1"/>
      <c r="W87" s="499"/>
      <c r="X87" s="1"/>
      <c r="Y87" s="375">
        <f t="shared" ref="Y87" si="90">J87+M87+P87+S87</f>
        <v>0</v>
      </c>
      <c r="Z87" s="388">
        <f t="shared" si="86"/>
        <v>0</v>
      </c>
      <c r="AA87" s="393">
        <f t="shared" si="87"/>
        <v>0</v>
      </c>
      <c r="AB87" s="398">
        <f t="shared" si="88"/>
        <v>0</v>
      </c>
      <c r="AC87" s="402">
        <f t="shared" si="89"/>
        <v>0</v>
      </c>
      <c r="AD87" s="60"/>
    </row>
    <row r="88" spans="2:30" ht="15.75" customHeight="1" x14ac:dyDescent="0.3">
      <c r="B88" s="78"/>
      <c r="C88" s="535" t="s">
        <v>278</v>
      </c>
      <c r="D88" s="491"/>
      <c r="E88" s="26"/>
      <c r="F88" s="253">
        <v>0</v>
      </c>
      <c r="G88" s="26"/>
      <c r="H88" s="92">
        <v>0</v>
      </c>
      <c r="I88" s="217"/>
      <c r="J88" s="90">
        <v>0</v>
      </c>
      <c r="K88" s="64">
        <v>0</v>
      </c>
      <c r="L88" s="65">
        <f t="shared" si="82"/>
        <v>0</v>
      </c>
      <c r="M88" s="93">
        <v>0</v>
      </c>
      <c r="N88" s="64">
        <v>0</v>
      </c>
      <c r="O88" s="65">
        <f t="shared" si="83"/>
        <v>0</v>
      </c>
      <c r="P88" s="93">
        <v>0</v>
      </c>
      <c r="Q88" s="64">
        <v>0</v>
      </c>
      <c r="R88" s="65">
        <f t="shared" si="84"/>
        <v>0</v>
      </c>
      <c r="S88" s="93">
        <v>0</v>
      </c>
      <c r="T88" s="64">
        <v>0</v>
      </c>
      <c r="U88" s="65">
        <f t="shared" si="85"/>
        <v>0</v>
      </c>
      <c r="V88" s="1"/>
      <c r="W88" s="453"/>
      <c r="X88" s="1"/>
      <c r="Y88" s="375">
        <f t="shared" ref="Y88" si="91">J88+M88+P88+S88</f>
        <v>0</v>
      </c>
      <c r="Z88" s="388">
        <f t="shared" si="86"/>
        <v>0</v>
      </c>
      <c r="AA88" s="393">
        <f t="shared" si="87"/>
        <v>0</v>
      </c>
      <c r="AB88" s="398">
        <f t="shared" si="88"/>
        <v>0</v>
      </c>
      <c r="AC88" s="402">
        <f t="shared" si="89"/>
        <v>0</v>
      </c>
      <c r="AD88" s="60"/>
    </row>
    <row r="89" spans="2:30" ht="15.75" customHeight="1" x14ac:dyDescent="0.3">
      <c r="B89" s="78"/>
      <c r="C89" s="535" t="s">
        <v>231</v>
      </c>
      <c r="D89" s="491"/>
      <c r="E89" s="26"/>
      <c r="F89" s="253">
        <v>0</v>
      </c>
      <c r="G89" s="26"/>
      <c r="H89" s="92">
        <v>0</v>
      </c>
      <c r="I89" s="217"/>
      <c r="J89" s="90">
        <v>0</v>
      </c>
      <c r="K89" s="64">
        <v>0</v>
      </c>
      <c r="L89" s="65">
        <f t="shared" si="82"/>
        <v>0</v>
      </c>
      <c r="M89" s="93">
        <v>0</v>
      </c>
      <c r="N89" s="64">
        <v>0</v>
      </c>
      <c r="O89" s="65">
        <f t="shared" si="83"/>
        <v>0</v>
      </c>
      <c r="P89" s="93">
        <v>0</v>
      </c>
      <c r="Q89" s="64">
        <v>0</v>
      </c>
      <c r="R89" s="65">
        <f t="shared" si="84"/>
        <v>0</v>
      </c>
      <c r="S89" s="93">
        <v>0</v>
      </c>
      <c r="T89" s="64">
        <v>0</v>
      </c>
      <c r="U89" s="65">
        <f t="shared" si="85"/>
        <v>0</v>
      </c>
      <c r="V89" s="1"/>
      <c r="W89" s="453"/>
      <c r="X89" s="1"/>
      <c r="Y89" s="375">
        <f t="shared" ref="Y89:Y93" si="92">J89+M89+P89+S89</f>
        <v>0</v>
      </c>
      <c r="Z89" s="388">
        <f t="shared" si="86"/>
        <v>0</v>
      </c>
      <c r="AA89" s="393">
        <f t="shared" si="87"/>
        <v>0</v>
      </c>
      <c r="AB89" s="398">
        <f t="shared" si="88"/>
        <v>0</v>
      </c>
      <c r="AC89" s="402">
        <f t="shared" si="89"/>
        <v>0</v>
      </c>
      <c r="AD89" s="60"/>
    </row>
    <row r="90" spans="2:30" ht="15.75" customHeight="1" x14ac:dyDescent="0.3">
      <c r="B90" s="78"/>
      <c r="C90" s="535" t="s">
        <v>23</v>
      </c>
      <c r="D90" s="491"/>
      <c r="E90" s="26"/>
      <c r="F90" s="253">
        <v>0</v>
      </c>
      <c r="G90" s="26"/>
      <c r="H90" s="92">
        <v>0</v>
      </c>
      <c r="I90" s="217"/>
      <c r="J90" s="90">
        <v>0</v>
      </c>
      <c r="K90" s="64">
        <v>0</v>
      </c>
      <c r="L90" s="65">
        <f t="shared" si="82"/>
        <v>0</v>
      </c>
      <c r="M90" s="93">
        <v>0</v>
      </c>
      <c r="N90" s="64">
        <v>0</v>
      </c>
      <c r="O90" s="65">
        <f t="shared" si="83"/>
        <v>0</v>
      </c>
      <c r="P90" s="93">
        <v>0</v>
      </c>
      <c r="Q90" s="64">
        <v>0</v>
      </c>
      <c r="R90" s="65">
        <f t="shared" si="84"/>
        <v>0</v>
      </c>
      <c r="S90" s="93">
        <v>0</v>
      </c>
      <c r="T90" s="64">
        <v>0</v>
      </c>
      <c r="U90" s="65">
        <f t="shared" si="85"/>
        <v>0</v>
      </c>
      <c r="V90" s="1"/>
      <c r="W90" s="453"/>
      <c r="X90" s="1"/>
      <c r="Y90" s="375">
        <f t="shared" si="92"/>
        <v>0</v>
      </c>
      <c r="Z90" s="388">
        <f t="shared" si="86"/>
        <v>0</v>
      </c>
      <c r="AA90" s="393">
        <f t="shared" si="87"/>
        <v>0</v>
      </c>
      <c r="AB90" s="398">
        <f t="shared" si="88"/>
        <v>0</v>
      </c>
      <c r="AC90" s="402">
        <f t="shared" si="89"/>
        <v>0</v>
      </c>
      <c r="AD90" s="60"/>
    </row>
    <row r="91" spans="2:30" ht="15.75" customHeight="1" x14ac:dyDescent="0.3">
      <c r="B91" s="78"/>
      <c r="C91" s="535" t="s">
        <v>232</v>
      </c>
      <c r="D91" s="491"/>
      <c r="E91" s="26"/>
      <c r="F91" s="253">
        <v>0</v>
      </c>
      <c r="G91" s="26"/>
      <c r="H91" s="92">
        <v>0</v>
      </c>
      <c r="I91" s="217"/>
      <c r="J91" s="90">
        <v>0</v>
      </c>
      <c r="K91" s="64">
        <v>0</v>
      </c>
      <c r="L91" s="65">
        <f t="shared" si="82"/>
        <v>0</v>
      </c>
      <c r="M91" s="93">
        <v>0</v>
      </c>
      <c r="N91" s="64">
        <v>0</v>
      </c>
      <c r="O91" s="65">
        <f t="shared" si="83"/>
        <v>0</v>
      </c>
      <c r="P91" s="93">
        <v>0</v>
      </c>
      <c r="Q91" s="64">
        <v>0</v>
      </c>
      <c r="R91" s="65">
        <f t="shared" si="84"/>
        <v>0</v>
      </c>
      <c r="S91" s="93">
        <v>0</v>
      </c>
      <c r="T91" s="64">
        <v>0</v>
      </c>
      <c r="U91" s="65">
        <f t="shared" si="85"/>
        <v>0</v>
      </c>
      <c r="V91" s="1"/>
      <c r="W91" s="453"/>
      <c r="X91" s="1"/>
      <c r="Y91" s="375">
        <f>J91+M91+P91+S91</f>
        <v>0</v>
      </c>
      <c r="Z91" s="388">
        <f t="shared" si="86"/>
        <v>0</v>
      </c>
      <c r="AA91" s="393">
        <f t="shared" si="87"/>
        <v>0</v>
      </c>
      <c r="AB91" s="398">
        <f t="shared" si="88"/>
        <v>0</v>
      </c>
      <c r="AC91" s="402">
        <f t="shared" si="89"/>
        <v>0</v>
      </c>
      <c r="AD91" s="60"/>
    </row>
    <row r="92" spans="2:30" ht="15.75" customHeight="1" x14ac:dyDescent="0.3">
      <c r="B92" s="78"/>
      <c r="C92" s="538" t="s">
        <v>233</v>
      </c>
      <c r="D92" s="539"/>
      <c r="E92" s="26"/>
      <c r="F92" s="253">
        <v>0</v>
      </c>
      <c r="G92" s="26"/>
      <c r="H92" s="92">
        <v>0</v>
      </c>
      <c r="I92" s="217"/>
      <c r="J92" s="90">
        <v>0</v>
      </c>
      <c r="K92" s="64">
        <v>0</v>
      </c>
      <c r="L92" s="65">
        <f t="shared" si="82"/>
        <v>0</v>
      </c>
      <c r="M92" s="93">
        <v>0</v>
      </c>
      <c r="N92" s="64">
        <v>0</v>
      </c>
      <c r="O92" s="65">
        <f t="shared" si="83"/>
        <v>0</v>
      </c>
      <c r="P92" s="93">
        <v>0</v>
      </c>
      <c r="Q92" s="64">
        <v>0</v>
      </c>
      <c r="R92" s="65">
        <f t="shared" si="84"/>
        <v>0</v>
      </c>
      <c r="S92" s="93">
        <v>0</v>
      </c>
      <c r="T92" s="64">
        <v>0</v>
      </c>
      <c r="U92" s="65">
        <f t="shared" si="85"/>
        <v>0</v>
      </c>
      <c r="V92" s="1"/>
      <c r="W92" s="453"/>
      <c r="X92" s="1"/>
      <c r="Y92" s="375">
        <f t="shared" si="92"/>
        <v>0</v>
      </c>
      <c r="Z92" s="388">
        <f t="shared" si="86"/>
        <v>0</v>
      </c>
      <c r="AA92" s="393">
        <f t="shared" si="87"/>
        <v>0</v>
      </c>
      <c r="AB92" s="398">
        <f t="shared" si="88"/>
        <v>0</v>
      </c>
      <c r="AC92" s="402">
        <f t="shared" si="89"/>
        <v>0</v>
      </c>
      <c r="AD92" s="60"/>
    </row>
    <row r="93" spans="2:30" ht="15.75" customHeight="1" x14ac:dyDescent="0.3">
      <c r="B93" s="78"/>
      <c r="C93" s="535" t="s">
        <v>234</v>
      </c>
      <c r="D93" s="491"/>
      <c r="E93" s="26"/>
      <c r="F93" s="253">
        <v>0</v>
      </c>
      <c r="G93" s="26"/>
      <c r="H93" s="92">
        <v>0</v>
      </c>
      <c r="I93" s="217"/>
      <c r="J93" s="90">
        <v>0</v>
      </c>
      <c r="K93" s="64">
        <v>0</v>
      </c>
      <c r="L93" s="65">
        <f t="shared" si="82"/>
        <v>0</v>
      </c>
      <c r="M93" s="93">
        <v>0</v>
      </c>
      <c r="N93" s="64">
        <v>0</v>
      </c>
      <c r="O93" s="65">
        <f t="shared" si="83"/>
        <v>0</v>
      </c>
      <c r="P93" s="93">
        <v>0</v>
      </c>
      <c r="Q93" s="64">
        <v>0</v>
      </c>
      <c r="R93" s="65">
        <f t="shared" si="84"/>
        <v>0</v>
      </c>
      <c r="S93" s="93">
        <v>0</v>
      </c>
      <c r="T93" s="64">
        <v>0</v>
      </c>
      <c r="U93" s="65">
        <f t="shared" si="85"/>
        <v>0</v>
      </c>
      <c r="V93" s="1"/>
      <c r="W93" s="453"/>
      <c r="X93" s="1"/>
      <c r="Y93" s="375">
        <f t="shared" si="92"/>
        <v>0</v>
      </c>
      <c r="Z93" s="388">
        <f t="shared" si="86"/>
        <v>0</v>
      </c>
      <c r="AA93" s="393">
        <f t="shared" si="87"/>
        <v>0</v>
      </c>
      <c r="AB93" s="398">
        <f t="shared" si="88"/>
        <v>0</v>
      </c>
      <c r="AC93" s="402">
        <f t="shared" si="89"/>
        <v>0</v>
      </c>
      <c r="AD93" s="60"/>
    </row>
    <row r="94" spans="2:30" ht="15.75" customHeight="1" thickBot="1" x14ac:dyDescent="0.35">
      <c r="B94" s="78"/>
      <c r="C94" s="535" t="s">
        <v>58</v>
      </c>
      <c r="D94" s="491"/>
      <c r="E94" s="26"/>
      <c r="F94" s="254">
        <v>0</v>
      </c>
      <c r="G94" s="26"/>
      <c r="H94" s="92">
        <v>0</v>
      </c>
      <c r="I94" s="217"/>
      <c r="J94" s="90">
        <v>0</v>
      </c>
      <c r="K94" s="64">
        <v>0</v>
      </c>
      <c r="L94" s="65">
        <f t="shared" si="82"/>
        <v>0</v>
      </c>
      <c r="M94" s="93">
        <v>0</v>
      </c>
      <c r="N94" s="64">
        <v>0</v>
      </c>
      <c r="O94" s="65">
        <f t="shared" si="83"/>
        <v>0</v>
      </c>
      <c r="P94" s="93">
        <v>0</v>
      </c>
      <c r="Q94" s="64">
        <v>0</v>
      </c>
      <c r="R94" s="65">
        <f t="shared" si="84"/>
        <v>0</v>
      </c>
      <c r="S94" s="93">
        <v>0</v>
      </c>
      <c r="T94" s="64">
        <v>0</v>
      </c>
      <c r="U94" s="65">
        <f t="shared" si="85"/>
        <v>0</v>
      </c>
      <c r="V94" s="1"/>
      <c r="W94" s="457"/>
      <c r="X94" s="1"/>
      <c r="Y94" s="375">
        <f t="shared" ref="Y94" si="93">J94+M94+P94+S94</f>
        <v>0</v>
      </c>
      <c r="Z94" s="388">
        <f t="shared" si="86"/>
        <v>0</v>
      </c>
      <c r="AA94" s="393">
        <f t="shared" si="87"/>
        <v>0</v>
      </c>
      <c r="AB94" s="398">
        <f t="shared" si="88"/>
        <v>0</v>
      </c>
      <c r="AC94" s="402">
        <f t="shared" si="89"/>
        <v>0</v>
      </c>
      <c r="AD94" s="60"/>
    </row>
    <row r="95" spans="2:30" ht="15.75" customHeight="1" x14ac:dyDescent="0.35">
      <c r="B95" s="78"/>
      <c r="C95" s="535"/>
      <c r="D95" s="491"/>
      <c r="E95" s="28"/>
      <c r="F95" s="38"/>
      <c r="G95" s="38"/>
      <c r="H95" s="340"/>
      <c r="I95" s="38"/>
      <c r="J95" s="340"/>
      <c r="K95" s="340"/>
      <c r="L95" s="340"/>
      <c r="M95" s="340"/>
      <c r="N95" s="340"/>
      <c r="O95" s="340"/>
      <c r="P95" s="340"/>
      <c r="Q95" s="340"/>
      <c r="R95" s="340"/>
      <c r="S95" s="340"/>
      <c r="T95" s="340"/>
      <c r="U95" s="340"/>
      <c r="V95" s="38"/>
      <c r="W95" s="315"/>
      <c r="X95" s="38"/>
      <c r="Y95" s="376"/>
      <c r="Z95" s="376"/>
      <c r="AA95" s="376"/>
      <c r="AB95" s="376"/>
      <c r="AC95" s="376"/>
      <c r="AD95" s="60"/>
    </row>
    <row r="96" spans="2:30" ht="15.75" customHeight="1" x14ac:dyDescent="0.3">
      <c r="B96" s="78"/>
      <c r="C96" s="536" t="s">
        <v>67</v>
      </c>
      <c r="D96" s="493"/>
      <c r="E96" s="26"/>
      <c r="F96" s="6">
        <f>SUM(F86:F94)</f>
        <v>0</v>
      </c>
      <c r="G96" s="26"/>
      <c r="H96" s="72">
        <f t="shared" ref="H96:U96" si="94">SUM(H86:H94)</f>
        <v>0</v>
      </c>
      <c r="I96" s="71"/>
      <c r="J96" s="66">
        <f t="shared" si="94"/>
        <v>0</v>
      </c>
      <c r="K96" s="67">
        <f t="shared" si="94"/>
        <v>0</v>
      </c>
      <c r="L96" s="65">
        <f t="shared" si="94"/>
        <v>0</v>
      </c>
      <c r="M96" s="69">
        <f t="shared" si="94"/>
        <v>0</v>
      </c>
      <c r="N96" s="67">
        <f t="shared" si="94"/>
        <v>0</v>
      </c>
      <c r="O96" s="65">
        <f t="shared" si="94"/>
        <v>0</v>
      </c>
      <c r="P96" s="69">
        <f t="shared" si="94"/>
        <v>0</v>
      </c>
      <c r="Q96" s="67">
        <f t="shared" si="94"/>
        <v>0</v>
      </c>
      <c r="R96" s="65">
        <f t="shared" si="94"/>
        <v>0</v>
      </c>
      <c r="S96" s="69">
        <f t="shared" si="94"/>
        <v>0</v>
      </c>
      <c r="T96" s="67">
        <f t="shared" si="94"/>
        <v>0</v>
      </c>
      <c r="U96" s="65">
        <f t="shared" si="94"/>
        <v>0</v>
      </c>
      <c r="V96" s="46"/>
      <c r="W96" s="266"/>
      <c r="X96" s="46"/>
      <c r="Y96" s="375">
        <f>SUM(Y86:Y94)</f>
        <v>0</v>
      </c>
      <c r="Z96" s="388">
        <f>SUM(Z86:Z94)</f>
        <v>0</v>
      </c>
      <c r="AA96" s="393">
        <f t="shared" si="87"/>
        <v>0</v>
      </c>
      <c r="AB96" s="398">
        <f t="shared" ref="AB96" si="95">IF(AND(H96&lt;&gt;0,Y96&lt;&gt;0),Y96-H96, 0)</f>
        <v>0</v>
      </c>
      <c r="AC96" s="402">
        <f t="shared" ref="AC96" si="96">IF(T96&lt;&gt;0,Z96-H96,0)</f>
        <v>0</v>
      </c>
      <c r="AD96" s="60"/>
    </row>
    <row r="97" spans="2:30" ht="15.75" customHeight="1" x14ac:dyDescent="0.35">
      <c r="B97" s="78"/>
      <c r="C97" s="537"/>
      <c r="D97" s="489"/>
      <c r="E97" s="28"/>
      <c r="F97" s="38"/>
      <c r="G97" s="38"/>
      <c r="H97" s="340"/>
      <c r="I97" s="38"/>
      <c r="J97" s="340"/>
      <c r="K97" s="340"/>
      <c r="L97" s="340"/>
      <c r="M97" s="340"/>
      <c r="N97" s="340"/>
      <c r="O97" s="340"/>
      <c r="P97" s="340"/>
      <c r="Q97" s="340"/>
      <c r="R97" s="340"/>
      <c r="S97" s="340"/>
      <c r="T97" s="340"/>
      <c r="U97" s="340"/>
      <c r="V97" s="38"/>
      <c r="W97" s="266"/>
      <c r="X97" s="38"/>
      <c r="Y97" s="376"/>
      <c r="Z97" s="376"/>
      <c r="AA97" s="376"/>
      <c r="AB97" s="376"/>
      <c r="AC97" s="376"/>
      <c r="AD97" s="60"/>
    </row>
    <row r="98" spans="2:30" ht="15.75" customHeight="1" x14ac:dyDescent="0.3">
      <c r="B98" s="78"/>
      <c r="C98" s="492" t="s">
        <v>68</v>
      </c>
      <c r="D98" s="493"/>
      <c r="E98" s="26"/>
      <c r="F98" s="6">
        <f>F75+F83+F96</f>
        <v>0</v>
      </c>
      <c r="G98" s="26"/>
      <c r="H98" s="72">
        <f t="shared" ref="H98:U98" si="97">H96+H83+H75</f>
        <v>0</v>
      </c>
      <c r="I98" s="71"/>
      <c r="J98" s="66">
        <f t="shared" si="97"/>
        <v>0</v>
      </c>
      <c r="K98" s="67">
        <f t="shared" si="97"/>
        <v>0</v>
      </c>
      <c r="L98" s="65">
        <f t="shared" si="97"/>
        <v>0</v>
      </c>
      <c r="M98" s="69">
        <f t="shared" si="97"/>
        <v>0</v>
      </c>
      <c r="N98" s="67">
        <f t="shared" si="97"/>
        <v>0</v>
      </c>
      <c r="O98" s="65">
        <f t="shared" si="97"/>
        <v>0</v>
      </c>
      <c r="P98" s="69">
        <f t="shared" si="97"/>
        <v>0</v>
      </c>
      <c r="Q98" s="67">
        <f t="shared" si="97"/>
        <v>0</v>
      </c>
      <c r="R98" s="65">
        <f t="shared" si="97"/>
        <v>0</v>
      </c>
      <c r="S98" s="69">
        <f t="shared" si="97"/>
        <v>0</v>
      </c>
      <c r="T98" s="67">
        <f t="shared" si="97"/>
        <v>0</v>
      </c>
      <c r="U98" s="65">
        <f t="shared" si="97"/>
        <v>0</v>
      </c>
      <c r="V98" s="1"/>
      <c r="W98" s="266"/>
      <c r="X98" s="1"/>
      <c r="Y98" s="375">
        <f>Y75+Y83+Y96</f>
        <v>0</v>
      </c>
      <c r="Z98" s="388">
        <f>Z75+Z83+Z96</f>
        <v>0</v>
      </c>
      <c r="AA98" s="393">
        <f t="shared" si="87"/>
        <v>0</v>
      </c>
      <c r="AB98" s="398">
        <f t="shared" ref="AB98" si="98">IF(AND(H98&lt;&gt;0,Y98&lt;&gt;0),Y98-H98, 0)</f>
        <v>0</v>
      </c>
      <c r="AC98" s="402">
        <f t="shared" ref="AC98" si="99">IF(T98&lt;&gt;0,Z98-H98,0)</f>
        <v>0</v>
      </c>
      <c r="AD98" s="60"/>
    </row>
    <row r="99" spans="2:30" ht="15.75" customHeight="1" x14ac:dyDescent="0.35">
      <c r="B99" s="78"/>
      <c r="C99" s="525"/>
      <c r="D99" s="489"/>
      <c r="E99" s="28"/>
      <c r="F99" s="38"/>
      <c r="G99" s="38"/>
      <c r="H99" s="342"/>
      <c r="I99" s="38"/>
      <c r="J99" s="342"/>
      <c r="K99" s="342"/>
      <c r="L99" s="342"/>
      <c r="M99" s="342"/>
      <c r="N99" s="342"/>
      <c r="O99" s="342"/>
      <c r="P99" s="342"/>
      <c r="Q99" s="342"/>
      <c r="R99" s="342"/>
      <c r="S99" s="342"/>
      <c r="T99" s="342"/>
      <c r="U99" s="342"/>
      <c r="V99" s="38"/>
      <c r="W99" s="266"/>
      <c r="X99" s="38"/>
      <c r="Y99" s="377"/>
      <c r="Z99" s="377"/>
      <c r="AA99" s="377"/>
      <c r="AB99" s="377"/>
      <c r="AC99" s="377"/>
      <c r="AD99" s="60"/>
    </row>
    <row r="100" spans="2:30" ht="15.75" customHeight="1" x14ac:dyDescent="0.35">
      <c r="B100" s="78"/>
      <c r="C100" s="525" t="s">
        <v>91</v>
      </c>
      <c r="D100" s="489"/>
      <c r="E100" s="38"/>
      <c r="F100" s="38"/>
      <c r="G100" s="38"/>
      <c r="H100" s="343"/>
      <c r="I100" s="38"/>
      <c r="J100" s="343"/>
      <c r="K100" s="343"/>
      <c r="L100" s="343"/>
      <c r="M100" s="343"/>
      <c r="N100" s="343"/>
      <c r="O100" s="343"/>
      <c r="P100" s="343"/>
      <c r="Q100" s="343"/>
      <c r="R100" s="343"/>
      <c r="S100" s="343"/>
      <c r="T100" s="343"/>
      <c r="U100" s="343"/>
      <c r="V100" s="38"/>
      <c r="W100" s="266"/>
      <c r="X100" s="38"/>
      <c r="Y100" s="378"/>
      <c r="Z100" s="378"/>
      <c r="AA100" s="378"/>
      <c r="AB100" s="378"/>
      <c r="AC100" s="378"/>
      <c r="AD100" s="60"/>
    </row>
    <row r="101" spans="2:30" ht="15.75" customHeight="1" x14ac:dyDescent="0.3">
      <c r="B101" s="78"/>
      <c r="C101" s="482" t="s">
        <v>292</v>
      </c>
      <c r="D101" s="489"/>
      <c r="E101" s="26"/>
      <c r="F101" s="26"/>
      <c r="G101" s="26"/>
      <c r="H101" s="92">
        <v>0</v>
      </c>
      <c r="I101" s="26"/>
      <c r="J101" s="90">
        <v>0</v>
      </c>
      <c r="K101" s="64">
        <v>0</v>
      </c>
      <c r="L101" s="65">
        <f t="shared" ref="L101:L104" si="100">IF(K101&lt;&gt;0,K101-J101,0)</f>
        <v>0</v>
      </c>
      <c r="M101" s="93">
        <v>0</v>
      </c>
      <c r="N101" s="64">
        <v>0</v>
      </c>
      <c r="O101" s="65">
        <f>IF(N101&lt;&gt;0,N101-M101,0)</f>
        <v>0</v>
      </c>
      <c r="P101" s="93">
        <v>0</v>
      </c>
      <c r="Q101" s="64">
        <v>0</v>
      </c>
      <c r="R101" s="65">
        <f t="shared" ref="R101:R104" si="101">IF(Q101&gt;0,Q101-P101,0)</f>
        <v>0</v>
      </c>
      <c r="S101" s="93">
        <v>0</v>
      </c>
      <c r="T101" s="64">
        <v>0</v>
      </c>
      <c r="U101" s="65">
        <f t="shared" ref="U101:U104" si="102">IF(T101&lt;&gt;0,T101-S101,0)</f>
        <v>0</v>
      </c>
      <c r="V101" s="1"/>
      <c r="W101" s="266"/>
      <c r="X101" s="1"/>
      <c r="Y101" s="375">
        <f>J101+M101+P101+S101</f>
        <v>0</v>
      </c>
      <c r="Z101" s="388">
        <f t="shared" ref="Z101:Z104" si="103">K101+N101+Q101+T101</f>
        <v>0</v>
      </c>
      <c r="AA101" s="393">
        <f t="shared" ref="AA101:AA104" si="104">IF(Z101&lt;&gt;0,Z101-Y101,0)</f>
        <v>0</v>
      </c>
      <c r="AB101" s="398">
        <f t="shared" ref="AB101:AB104" si="105">IF(AND(H101&lt;&gt;0,Y101&lt;&gt;0),Y101-H101, 0)</f>
        <v>0</v>
      </c>
      <c r="AC101" s="402">
        <f t="shared" ref="AC101:AC104" si="106">IF(T101&lt;&gt;0,Z101-H101,0)</f>
        <v>0</v>
      </c>
      <c r="AD101" s="60"/>
    </row>
    <row r="102" spans="2:30" ht="15.75" customHeight="1" x14ac:dyDescent="0.3">
      <c r="B102" s="78"/>
      <c r="C102" s="482" t="s">
        <v>285</v>
      </c>
      <c r="D102" s="489"/>
      <c r="E102" s="26"/>
      <c r="F102" s="26"/>
      <c r="G102" s="26"/>
      <c r="H102" s="92">
        <v>0</v>
      </c>
      <c r="I102" s="26"/>
      <c r="J102" s="90">
        <v>0</v>
      </c>
      <c r="K102" s="64">
        <v>0</v>
      </c>
      <c r="L102" s="65">
        <f t="shared" si="100"/>
        <v>0</v>
      </c>
      <c r="M102" s="93">
        <v>0</v>
      </c>
      <c r="N102" s="64">
        <v>0</v>
      </c>
      <c r="O102" s="65">
        <f>IF(N102&lt;&gt;0,N102-M102,0)</f>
        <v>0</v>
      </c>
      <c r="P102" s="93">
        <v>0</v>
      </c>
      <c r="Q102" s="64">
        <v>0</v>
      </c>
      <c r="R102" s="65">
        <f t="shared" si="101"/>
        <v>0</v>
      </c>
      <c r="S102" s="93">
        <v>0</v>
      </c>
      <c r="T102" s="64">
        <v>0</v>
      </c>
      <c r="U102" s="65">
        <f t="shared" si="102"/>
        <v>0</v>
      </c>
      <c r="V102" s="1"/>
      <c r="W102" s="266"/>
      <c r="X102" s="1"/>
      <c r="Y102" s="375">
        <f>J102+M102+P102+S102</f>
        <v>0</v>
      </c>
      <c r="Z102" s="388">
        <f t="shared" si="103"/>
        <v>0</v>
      </c>
      <c r="AA102" s="393">
        <f t="shared" si="104"/>
        <v>0</v>
      </c>
      <c r="AB102" s="398">
        <f t="shared" si="105"/>
        <v>0</v>
      </c>
      <c r="AC102" s="402">
        <f t="shared" si="106"/>
        <v>0</v>
      </c>
      <c r="AD102" s="60"/>
    </row>
    <row r="103" spans="2:30" ht="15.75" customHeight="1" x14ac:dyDescent="0.3">
      <c r="B103" s="78"/>
      <c r="C103" s="482" t="s">
        <v>286</v>
      </c>
      <c r="D103" s="489"/>
      <c r="E103" s="26"/>
      <c r="F103" s="26"/>
      <c r="G103" s="26"/>
      <c r="H103" s="92">
        <v>0</v>
      </c>
      <c r="I103" s="26"/>
      <c r="J103" s="90">
        <v>0</v>
      </c>
      <c r="K103" s="64">
        <v>0</v>
      </c>
      <c r="L103" s="65">
        <f t="shared" si="100"/>
        <v>0</v>
      </c>
      <c r="M103" s="93">
        <v>0</v>
      </c>
      <c r="N103" s="64">
        <v>0</v>
      </c>
      <c r="O103" s="65">
        <f>IF(N103&lt;&gt;0,N103-M103,0)</f>
        <v>0</v>
      </c>
      <c r="P103" s="93">
        <v>0</v>
      </c>
      <c r="Q103" s="64">
        <v>0</v>
      </c>
      <c r="R103" s="65">
        <f t="shared" si="101"/>
        <v>0</v>
      </c>
      <c r="S103" s="93">
        <v>0</v>
      </c>
      <c r="T103" s="64">
        <v>0</v>
      </c>
      <c r="U103" s="65">
        <f t="shared" si="102"/>
        <v>0</v>
      </c>
      <c r="V103" s="1"/>
      <c r="W103" s="266"/>
      <c r="X103" s="1"/>
      <c r="Y103" s="375">
        <f>J103+M103+P103+S103</f>
        <v>0</v>
      </c>
      <c r="Z103" s="388">
        <f t="shared" si="103"/>
        <v>0</v>
      </c>
      <c r="AA103" s="393">
        <f t="shared" si="104"/>
        <v>0</v>
      </c>
      <c r="AB103" s="398">
        <f t="shared" si="105"/>
        <v>0</v>
      </c>
      <c r="AC103" s="402">
        <f t="shared" si="106"/>
        <v>0</v>
      </c>
      <c r="AD103" s="60"/>
    </row>
    <row r="104" spans="2:30" ht="15.75" customHeight="1" x14ac:dyDescent="0.3">
      <c r="B104" s="78"/>
      <c r="C104" s="482" t="s">
        <v>287</v>
      </c>
      <c r="D104" s="489"/>
      <c r="E104" s="26"/>
      <c r="F104" s="26"/>
      <c r="G104" s="26"/>
      <c r="H104" s="92">
        <v>0</v>
      </c>
      <c r="I104" s="26"/>
      <c r="J104" s="90">
        <v>0</v>
      </c>
      <c r="K104" s="64">
        <v>0</v>
      </c>
      <c r="L104" s="65">
        <f t="shared" si="100"/>
        <v>0</v>
      </c>
      <c r="M104" s="93">
        <v>0</v>
      </c>
      <c r="N104" s="64">
        <v>0</v>
      </c>
      <c r="O104" s="65">
        <f>IF(N104&lt;&gt;0,N104-M104,0)</f>
        <v>0</v>
      </c>
      <c r="P104" s="93">
        <v>0</v>
      </c>
      <c r="Q104" s="64">
        <v>0</v>
      </c>
      <c r="R104" s="65">
        <f t="shared" si="101"/>
        <v>0</v>
      </c>
      <c r="S104" s="93">
        <v>0</v>
      </c>
      <c r="T104" s="64">
        <v>0</v>
      </c>
      <c r="U104" s="65">
        <f t="shared" si="102"/>
        <v>0</v>
      </c>
      <c r="V104" s="1"/>
      <c r="W104" s="266"/>
      <c r="X104" s="1"/>
      <c r="Y104" s="375">
        <f>J104+M104+P104+S104</f>
        <v>0</v>
      </c>
      <c r="Z104" s="388">
        <f t="shared" si="103"/>
        <v>0</v>
      </c>
      <c r="AA104" s="393">
        <f t="shared" si="104"/>
        <v>0</v>
      </c>
      <c r="AB104" s="398">
        <f t="shared" si="105"/>
        <v>0</v>
      </c>
      <c r="AC104" s="402">
        <f t="shared" si="106"/>
        <v>0</v>
      </c>
      <c r="AD104" s="60"/>
    </row>
    <row r="105" spans="2:30" ht="15.75" customHeight="1" x14ac:dyDescent="0.35">
      <c r="B105" s="78"/>
      <c r="C105" s="486"/>
      <c r="D105" s="487"/>
      <c r="E105" s="28"/>
      <c r="F105" s="38"/>
      <c r="G105" s="38"/>
      <c r="H105" s="340"/>
      <c r="I105" s="38"/>
      <c r="J105" s="340"/>
      <c r="K105" s="340"/>
      <c r="L105" s="340"/>
      <c r="M105" s="340"/>
      <c r="N105" s="340"/>
      <c r="O105" s="340"/>
      <c r="P105" s="340"/>
      <c r="Q105" s="340"/>
      <c r="R105" s="340"/>
      <c r="S105" s="340"/>
      <c r="T105" s="340"/>
      <c r="U105" s="340"/>
      <c r="V105" s="38"/>
      <c r="W105" s="266"/>
      <c r="X105" s="38"/>
      <c r="Y105" s="376"/>
      <c r="Z105" s="376"/>
      <c r="AA105" s="376"/>
      <c r="AB105" s="376"/>
      <c r="AC105" s="376"/>
      <c r="AD105" s="60"/>
    </row>
    <row r="106" spans="2:30" ht="15.75" customHeight="1" x14ac:dyDescent="0.3">
      <c r="B106" s="78"/>
      <c r="C106" s="492" t="s">
        <v>190</v>
      </c>
      <c r="D106" s="493"/>
      <c r="E106" s="26"/>
      <c r="F106" s="26"/>
      <c r="G106" s="26"/>
      <c r="H106" s="72">
        <f t="shared" ref="H106:U106" si="107">SUM(H101:H104)</f>
        <v>0</v>
      </c>
      <c r="I106" s="26"/>
      <c r="J106" s="66">
        <f t="shared" si="107"/>
        <v>0</v>
      </c>
      <c r="K106" s="67">
        <f t="shared" si="107"/>
        <v>0</v>
      </c>
      <c r="L106" s="65">
        <f t="shared" si="107"/>
        <v>0</v>
      </c>
      <c r="M106" s="69">
        <f t="shared" si="107"/>
        <v>0</v>
      </c>
      <c r="N106" s="67">
        <f t="shared" si="107"/>
        <v>0</v>
      </c>
      <c r="O106" s="65">
        <f t="shared" si="107"/>
        <v>0</v>
      </c>
      <c r="P106" s="69">
        <f t="shared" si="107"/>
        <v>0</v>
      </c>
      <c r="Q106" s="67">
        <f t="shared" si="107"/>
        <v>0</v>
      </c>
      <c r="R106" s="65">
        <f t="shared" si="107"/>
        <v>0</v>
      </c>
      <c r="S106" s="69">
        <f t="shared" si="107"/>
        <v>0</v>
      </c>
      <c r="T106" s="67">
        <f t="shared" si="107"/>
        <v>0</v>
      </c>
      <c r="U106" s="65">
        <f t="shared" si="107"/>
        <v>0</v>
      </c>
      <c r="V106" s="1"/>
      <c r="W106" s="266"/>
      <c r="X106" s="1"/>
      <c r="Y106" s="375">
        <f>SUM(Y101:Y104)</f>
        <v>0</v>
      </c>
      <c r="Z106" s="388">
        <f>SUM(Z101:Z104)</f>
        <v>0</v>
      </c>
      <c r="AA106" s="393">
        <f t="shared" ref="AA106" si="108">IF(Z106&lt;&gt;0,Z106-Y106,0)</f>
        <v>0</v>
      </c>
      <c r="AB106" s="398">
        <f t="shared" ref="AB106" si="109">IF(AND(H106&lt;&gt;0,Y106&lt;&gt;0),Y106-H106, 0)</f>
        <v>0</v>
      </c>
      <c r="AC106" s="402">
        <f t="shared" ref="AC106" si="110">IF(T106&lt;&gt;0,Z106-H106,0)</f>
        <v>0</v>
      </c>
      <c r="AD106" s="60"/>
    </row>
    <row r="107" spans="2:30" ht="15.75" customHeight="1" x14ac:dyDescent="0.35">
      <c r="B107" s="78"/>
      <c r="C107" s="525"/>
      <c r="D107" s="489"/>
      <c r="E107" s="28"/>
      <c r="F107" s="38"/>
      <c r="G107" s="38"/>
      <c r="H107" s="340"/>
      <c r="I107" s="38"/>
      <c r="J107" s="340"/>
      <c r="K107" s="340"/>
      <c r="L107" s="340"/>
      <c r="M107" s="340"/>
      <c r="N107" s="340"/>
      <c r="O107" s="340"/>
      <c r="P107" s="340"/>
      <c r="Q107" s="340"/>
      <c r="R107" s="340"/>
      <c r="S107" s="340"/>
      <c r="T107" s="340"/>
      <c r="U107" s="340"/>
      <c r="V107" s="38"/>
      <c r="W107" s="266"/>
      <c r="X107" s="38"/>
      <c r="Y107" s="376"/>
      <c r="Z107" s="376"/>
      <c r="AA107" s="376"/>
      <c r="AB107" s="376"/>
      <c r="AC107" s="376"/>
      <c r="AD107" s="60"/>
    </row>
    <row r="108" spans="2:30" ht="15.75" customHeight="1" x14ac:dyDescent="0.3">
      <c r="B108" s="78"/>
      <c r="C108" s="547" t="s">
        <v>70</v>
      </c>
      <c r="D108" s="493"/>
      <c r="E108" s="21"/>
      <c r="F108" s="21"/>
      <c r="G108" s="21"/>
      <c r="H108" s="72">
        <f t="shared" ref="H108:U108" si="111">H98+H106</f>
        <v>0</v>
      </c>
      <c r="I108" s="21"/>
      <c r="J108" s="66">
        <f t="shared" si="111"/>
        <v>0</v>
      </c>
      <c r="K108" s="67">
        <f t="shared" si="111"/>
        <v>0</v>
      </c>
      <c r="L108" s="65">
        <f t="shared" si="111"/>
        <v>0</v>
      </c>
      <c r="M108" s="69">
        <f t="shared" si="111"/>
        <v>0</v>
      </c>
      <c r="N108" s="67">
        <f t="shared" si="111"/>
        <v>0</v>
      </c>
      <c r="O108" s="65">
        <f t="shared" si="111"/>
        <v>0</v>
      </c>
      <c r="P108" s="69">
        <f t="shared" si="111"/>
        <v>0</v>
      </c>
      <c r="Q108" s="67">
        <f t="shared" si="111"/>
        <v>0</v>
      </c>
      <c r="R108" s="65">
        <f t="shared" si="111"/>
        <v>0</v>
      </c>
      <c r="S108" s="69">
        <f t="shared" si="111"/>
        <v>0</v>
      </c>
      <c r="T108" s="67">
        <f t="shared" si="111"/>
        <v>0</v>
      </c>
      <c r="U108" s="65">
        <f t="shared" si="111"/>
        <v>0</v>
      </c>
      <c r="V108" s="1"/>
      <c r="W108" s="266"/>
      <c r="X108" s="1"/>
      <c r="Y108" s="375">
        <f>Y98+Y106</f>
        <v>0</v>
      </c>
      <c r="Z108" s="388">
        <f>Z98+Z106</f>
        <v>0</v>
      </c>
      <c r="AA108" s="393">
        <f t="shared" ref="AA108" si="112">IF(Z108&lt;&gt;0,Z108-Y108,0)</f>
        <v>0</v>
      </c>
      <c r="AB108" s="398">
        <f t="shared" ref="AB108" si="113">IF(AND(H108&lt;&gt;0,Y108&lt;&gt;0),Y108-H108, 0)</f>
        <v>0</v>
      </c>
      <c r="AC108" s="402">
        <f t="shared" ref="AC108" si="114">IF(T108&lt;&gt;0,Z108-H108,0)</f>
        <v>0</v>
      </c>
      <c r="AD108" s="60"/>
    </row>
    <row r="109" spans="2:30" ht="15.75" customHeight="1" x14ac:dyDescent="0.35">
      <c r="B109" s="78"/>
      <c r="C109" s="542"/>
      <c r="D109" s="491"/>
      <c r="E109" s="28"/>
      <c r="F109" s="38"/>
      <c r="G109" s="38"/>
      <c r="H109" s="342"/>
      <c r="I109" s="38"/>
      <c r="J109" s="342"/>
      <c r="K109" s="342"/>
      <c r="L109" s="342"/>
      <c r="M109" s="342"/>
      <c r="N109" s="342"/>
      <c r="O109" s="342"/>
      <c r="P109" s="342"/>
      <c r="Q109" s="342"/>
      <c r="R109" s="342"/>
      <c r="S109" s="342"/>
      <c r="T109" s="342"/>
      <c r="U109" s="342"/>
      <c r="V109" s="38"/>
      <c r="W109" s="266"/>
      <c r="X109" s="38"/>
      <c r="Y109" s="377"/>
      <c r="Z109" s="377"/>
      <c r="AA109" s="377"/>
      <c r="AB109" s="377"/>
      <c r="AC109" s="377"/>
      <c r="AD109" s="60"/>
    </row>
    <row r="110" spans="2:30" ht="15.75" customHeight="1" x14ac:dyDescent="0.35">
      <c r="B110" s="78"/>
      <c r="C110" s="540" t="s">
        <v>19</v>
      </c>
      <c r="D110" s="491"/>
      <c r="E110" s="38"/>
      <c r="F110" s="38"/>
      <c r="G110" s="38"/>
      <c r="H110" s="343"/>
      <c r="I110" s="38"/>
      <c r="J110" s="343"/>
      <c r="K110" s="343"/>
      <c r="L110" s="343"/>
      <c r="M110" s="343"/>
      <c r="N110" s="343"/>
      <c r="O110" s="343"/>
      <c r="P110" s="343"/>
      <c r="Q110" s="343"/>
      <c r="R110" s="343"/>
      <c r="S110" s="343"/>
      <c r="T110" s="343"/>
      <c r="U110" s="343"/>
      <c r="V110" s="38"/>
      <c r="W110" s="266"/>
      <c r="X110" s="38"/>
      <c r="Y110" s="378"/>
      <c r="Z110" s="378"/>
      <c r="AA110" s="378"/>
      <c r="AB110" s="378"/>
      <c r="AC110" s="378"/>
      <c r="AD110" s="60"/>
    </row>
    <row r="111" spans="2:30" ht="15.75" customHeight="1" x14ac:dyDescent="0.3">
      <c r="B111" s="78"/>
      <c r="C111" s="543" t="s">
        <v>362</v>
      </c>
      <c r="D111" s="491"/>
      <c r="E111" s="31"/>
      <c r="F111" s="31"/>
      <c r="G111" s="31"/>
      <c r="H111" s="92">
        <v>0</v>
      </c>
      <c r="I111" s="31"/>
      <c r="J111" s="90">
        <v>0</v>
      </c>
      <c r="K111" s="64">
        <v>0</v>
      </c>
      <c r="L111" s="65">
        <f t="shared" ref="L111:L118" si="115">IF(K111&lt;&gt;0,K111-J111,0)</f>
        <v>0</v>
      </c>
      <c r="M111" s="93">
        <v>0</v>
      </c>
      <c r="N111" s="64">
        <v>0</v>
      </c>
      <c r="O111" s="65">
        <f t="shared" ref="O111:O118" si="116">IF(N111&lt;&gt;0,N111-M111,0)</f>
        <v>0</v>
      </c>
      <c r="P111" s="93">
        <v>0</v>
      </c>
      <c r="Q111" s="64">
        <v>0</v>
      </c>
      <c r="R111" s="65">
        <f t="shared" ref="R111:R118" si="117">IF(Q111&gt;0,Q111-P111,0)</f>
        <v>0</v>
      </c>
      <c r="S111" s="93">
        <v>0</v>
      </c>
      <c r="T111" s="64">
        <v>0</v>
      </c>
      <c r="U111" s="65">
        <f t="shared" ref="U111:U118" si="118">IF(T111&lt;&gt;0,T111-S111,0)</f>
        <v>0</v>
      </c>
      <c r="V111" s="1"/>
      <c r="W111" s="266"/>
      <c r="X111" s="1"/>
      <c r="Y111" s="375">
        <f t="shared" ref="Y111:Y118" si="119">J111+M111+P111+S111</f>
        <v>0</v>
      </c>
      <c r="Z111" s="388">
        <f t="shared" ref="Z111:Z118" si="120">K111+N111+Q111+T111</f>
        <v>0</v>
      </c>
      <c r="AA111" s="393">
        <f t="shared" ref="AA111:AA120" si="121">IF(Z111&lt;&gt;0,Z111-Y111,0)</f>
        <v>0</v>
      </c>
      <c r="AB111" s="398">
        <f t="shared" ref="AB111:AB120" si="122">IF(AND(H111&lt;&gt;0,Y111&lt;&gt;0),Y111-H111, 0)</f>
        <v>0</v>
      </c>
      <c r="AC111" s="402">
        <f t="shared" ref="AC111:AC118" si="123">IF(T111&lt;&gt;0,Z111-H111,0)</f>
        <v>0</v>
      </c>
      <c r="AD111" s="60"/>
    </row>
    <row r="112" spans="2:30" ht="15.75" customHeight="1" x14ac:dyDescent="0.3">
      <c r="B112" s="78"/>
      <c r="C112" s="542" t="s">
        <v>186</v>
      </c>
      <c r="D112" s="491"/>
      <c r="E112" s="31"/>
      <c r="F112" s="31"/>
      <c r="G112" s="31"/>
      <c r="H112" s="92">
        <v>0</v>
      </c>
      <c r="I112" s="31"/>
      <c r="J112" s="90">
        <v>0</v>
      </c>
      <c r="K112" s="64">
        <v>0</v>
      </c>
      <c r="L112" s="65">
        <f t="shared" si="115"/>
        <v>0</v>
      </c>
      <c r="M112" s="93">
        <v>0</v>
      </c>
      <c r="N112" s="64">
        <v>0</v>
      </c>
      <c r="O112" s="65">
        <f t="shared" si="116"/>
        <v>0</v>
      </c>
      <c r="P112" s="93">
        <v>0</v>
      </c>
      <c r="Q112" s="64">
        <v>0</v>
      </c>
      <c r="R112" s="65">
        <f t="shared" si="117"/>
        <v>0</v>
      </c>
      <c r="S112" s="93">
        <v>0</v>
      </c>
      <c r="T112" s="64">
        <v>0</v>
      </c>
      <c r="U112" s="65">
        <f t="shared" si="118"/>
        <v>0</v>
      </c>
      <c r="V112" s="1"/>
      <c r="W112" s="266"/>
      <c r="X112" s="1"/>
      <c r="Y112" s="375">
        <f t="shared" ref="Y112" si="124">J112+M112+P112+S112</f>
        <v>0</v>
      </c>
      <c r="Z112" s="388">
        <f t="shared" si="120"/>
        <v>0</v>
      </c>
      <c r="AA112" s="393">
        <f t="shared" si="121"/>
        <v>0</v>
      </c>
      <c r="AB112" s="398">
        <f t="shared" si="122"/>
        <v>0</v>
      </c>
      <c r="AC112" s="402">
        <f t="shared" si="123"/>
        <v>0</v>
      </c>
      <c r="AD112" s="60"/>
    </row>
    <row r="113" spans="2:30" ht="15.75" customHeight="1" x14ac:dyDescent="0.3">
      <c r="B113" s="78"/>
      <c r="C113" s="494" t="s">
        <v>235</v>
      </c>
      <c r="D113" s="491"/>
      <c r="E113" s="32"/>
      <c r="F113" s="32"/>
      <c r="G113" s="32"/>
      <c r="H113" s="92">
        <v>0</v>
      </c>
      <c r="I113" s="32"/>
      <c r="J113" s="90">
        <v>0</v>
      </c>
      <c r="K113" s="64">
        <v>0</v>
      </c>
      <c r="L113" s="65">
        <f t="shared" si="115"/>
        <v>0</v>
      </c>
      <c r="M113" s="93">
        <v>0</v>
      </c>
      <c r="N113" s="64">
        <v>0</v>
      </c>
      <c r="O113" s="65">
        <f t="shared" si="116"/>
        <v>0</v>
      </c>
      <c r="P113" s="93">
        <v>0</v>
      </c>
      <c r="Q113" s="64">
        <v>0</v>
      </c>
      <c r="R113" s="65">
        <f t="shared" si="117"/>
        <v>0</v>
      </c>
      <c r="S113" s="93">
        <v>0</v>
      </c>
      <c r="T113" s="64">
        <v>0</v>
      </c>
      <c r="U113" s="65">
        <f t="shared" si="118"/>
        <v>0</v>
      </c>
      <c r="V113" s="1"/>
      <c r="W113" s="266"/>
      <c r="X113" s="1"/>
      <c r="Y113" s="375">
        <f t="shared" ref="Y113" si="125">J113+M113+P113+S113</f>
        <v>0</v>
      </c>
      <c r="Z113" s="388">
        <f t="shared" si="120"/>
        <v>0</v>
      </c>
      <c r="AA113" s="393">
        <f t="shared" si="121"/>
        <v>0</v>
      </c>
      <c r="AB113" s="398">
        <f t="shared" si="122"/>
        <v>0</v>
      </c>
      <c r="AC113" s="402">
        <f t="shared" si="123"/>
        <v>0</v>
      </c>
      <c r="AD113" s="60"/>
    </row>
    <row r="114" spans="2:30" ht="15.75" customHeight="1" x14ac:dyDescent="0.3">
      <c r="B114" s="78"/>
      <c r="C114" s="542" t="s">
        <v>57</v>
      </c>
      <c r="D114" s="491"/>
      <c r="E114" s="32"/>
      <c r="F114" s="32"/>
      <c r="G114" s="32"/>
      <c r="H114" s="92">
        <v>0</v>
      </c>
      <c r="I114" s="32"/>
      <c r="J114" s="90">
        <v>0</v>
      </c>
      <c r="K114" s="64">
        <v>0</v>
      </c>
      <c r="L114" s="65">
        <f t="shared" si="115"/>
        <v>0</v>
      </c>
      <c r="M114" s="93">
        <v>0</v>
      </c>
      <c r="N114" s="64">
        <v>0</v>
      </c>
      <c r="O114" s="65">
        <f t="shared" si="116"/>
        <v>0</v>
      </c>
      <c r="P114" s="93">
        <v>0</v>
      </c>
      <c r="Q114" s="64">
        <v>0</v>
      </c>
      <c r="R114" s="65">
        <f t="shared" si="117"/>
        <v>0</v>
      </c>
      <c r="S114" s="93">
        <v>0</v>
      </c>
      <c r="T114" s="64">
        <v>0</v>
      </c>
      <c r="U114" s="65">
        <f t="shared" si="118"/>
        <v>0</v>
      </c>
      <c r="V114" s="1"/>
      <c r="W114" s="266"/>
      <c r="X114" s="1"/>
      <c r="Y114" s="375">
        <f t="shared" si="119"/>
        <v>0</v>
      </c>
      <c r="Z114" s="388">
        <f t="shared" si="120"/>
        <v>0</v>
      </c>
      <c r="AA114" s="393">
        <f t="shared" si="121"/>
        <v>0</v>
      </c>
      <c r="AB114" s="398">
        <f t="shared" si="122"/>
        <v>0</v>
      </c>
      <c r="AC114" s="402">
        <f t="shared" si="123"/>
        <v>0</v>
      </c>
      <c r="AD114" s="60"/>
    </row>
    <row r="115" spans="2:30" ht="15.75" customHeight="1" x14ac:dyDescent="0.3">
      <c r="B115" s="78"/>
      <c r="C115" s="542" t="s">
        <v>76</v>
      </c>
      <c r="D115" s="491"/>
      <c r="E115" s="32"/>
      <c r="F115" s="32"/>
      <c r="G115" s="32"/>
      <c r="H115" s="92">
        <v>0</v>
      </c>
      <c r="I115" s="32"/>
      <c r="J115" s="90">
        <v>0</v>
      </c>
      <c r="K115" s="64">
        <v>0</v>
      </c>
      <c r="L115" s="65">
        <f t="shared" si="115"/>
        <v>0</v>
      </c>
      <c r="M115" s="93">
        <v>0</v>
      </c>
      <c r="N115" s="64">
        <v>0</v>
      </c>
      <c r="O115" s="65">
        <f t="shared" si="116"/>
        <v>0</v>
      </c>
      <c r="P115" s="93">
        <v>0</v>
      </c>
      <c r="Q115" s="64">
        <v>0</v>
      </c>
      <c r="R115" s="65">
        <f t="shared" si="117"/>
        <v>0</v>
      </c>
      <c r="S115" s="93">
        <v>0</v>
      </c>
      <c r="T115" s="64">
        <v>0</v>
      </c>
      <c r="U115" s="65">
        <f t="shared" si="118"/>
        <v>0</v>
      </c>
      <c r="V115" s="1"/>
      <c r="W115" s="266"/>
      <c r="X115" s="1"/>
      <c r="Y115" s="375">
        <f t="shared" si="119"/>
        <v>0</v>
      </c>
      <c r="Z115" s="388">
        <f t="shared" si="120"/>
        <v>0</v>
      </c>
      <c r="AA115" s="393">
        <f t="shared" si="121"/>
        <v>0</v>
      </c>
      <c r="AB115" s="398">
        <f t="shared" si="122"/>
        <v>0</v>
      </c>
      <c r="AC115" s="402">
        <f t="shared" si="123"/>
        <v>0</v>
      </c>
      <c r="AD115" s="60"/>
    </row>
    <row r="116" spans="2:30" ht="15.75" customHeight="1" x14ac:dyDescent="0.3">
      <c r="B116" s="78"/>
      <c r="C116" s="488" t="s">
        <v>195</v>
      </c>
      <c r="D116" s="489"/>
      <c r="E116" s="32"/>
      <c r="F116" s="32"/>
      <c r="G116" s="32"/>
      <c r="H116" s="92">
        <v>0</v>
      </c>
      <c r="I116" s="32"/>
      <c r="J116" s="90">
        <v>0</v>
      </c>
      <c r="K116" s="64">
        <v>0</v>
      </c>
      <c r="L116" s="65">
        <f t="shared" si="115"/>
        <v>0</v>
      </c>
      <c r="M116" s="93">
        <v>0</v>
      </c>
      <c r="N116" s="64">
        <v>0</v>
      </c>
      <c r="O116" s="65">
        <f t="shared" si="116"/>
        <v>0</v>
      </c>
      <c r="P116" s="93">
        <v>0</v>
      </c>
      <c r="Q116" s="64">
        <v>0</v>
      </c>
      <c r="R116" s="65">
        <f t="shared" si="117"/>
        <v>0</v>
      </c>
      <c r="S116" s="93">
        <v>0</v>
      </c>
      <c r="T116" s="64">
        <v>0</v>
      </c>
      <c r="U116" s="65">
        <f t="shared" si="118"/>
        <v>0</v>
      </c>
      <c r="V116" s="1"/>
      <c r="W116" s="266"/>
      <c r="X116" s="1"/>
      <c r="Y116" s="375">
        <f t="shared" si="119"/>
        <v>0</v>
      </c>
      <c r="Z116" s="388">
        <f t="shared" si="120"/>
        <v>0</v>
      </c>
      <c r="AA116" s="393">
        <f t="shared" si="121"/>
        <v>0</v>
      </c>
      <c r="AB116" s="398">
        <f t="shared" si="122"/>
        <v>0</v>
      </c>
      <c r="AC116" s="402">
        <f t="shared" si="123"/>
        <v>0</v>
      </c>
      <c r="AD116" s="60"/>
    </row>
    <row r="117" spans="2:30" ht="15.75" customHeight="1" x14ac:dyDescent="0.3">
      <c r="B117" s="78"/>
      <c r="C117" s="542" t="s">
        <v>236</v>
      </c>
      <c r="D117" s="491"/>
      <c r="E117" s="31"/>
      <c r="F117" s="31"/>
      <c r="G117" s="31"/>
      <c r="H117" s="92">
        <v>0</v>
      </c>
      <c r="I117" s="31"/>
      <c r="J117" s="90">
        <v>0</v>
      </c>
      <c r="K117" s="64">
        <v>0</v>
      </c>
      <c r="L117" s="65">
        <f t="shared" si="115"/>
        <v>0</v>
      </c>
      <c r="M117" s="93">
        <v>0</v>
      </c>
      <c r="N117" s="64">
        <v>0</v>
      </c>
      <c r="O117" s="65">
        <f t="shared" si="116"/>
        <v>0</v>
      </c>
      <c r="P117" s="93">
        <v>0</v>
      </c>
      <c r="Q117" s="64">
        <v>0</v>
      </c>
      <c r="R117" s="65">
        <f t="shared" si="117"/>
        <v>0</v>
      </c>
      <c r="S117" s="93">
        <v>0</v>
      </c>
      <c r="T117" s="64">
        <v>0</v>
      </c>
      <c r="U117" s="65">
        <f t="shared" si="118"/>
        <v>0</v>
      </c>
      <c r="V117" s="1"/>
      <c r="W117" s="266"/>
      <c r="X117" s="1"/>
      <c r="Y117" s="375">
        <f t="shared" ref="Y117" si="126">J117+M117+P117+S117</f>
        <v>0</v>
      </c>
      <c r="Z117" s="388">
        <f t="shared" si="120"/>
        <v>0</v>
      </c>
      <c r="AA117" s="393">
        <f t="shared" si="121"/>
        <v>0</v>
      </c>
      <c r="AB117" s="398">
        <f t="shared" si="122"/>
        <v>0</v>
      </c>
      <c r="AC117" s="402">
        <f t="shared" si="123"/>
        <v>0</v>
      </c>
      <c r="AD117" s="60"/>
    </row>
    <row r="118" spans="2:30" ht="15.75" customHeight="1" x14ac:dyDescent="0.3">
      <c r="B118" s="78"/>
      <c r="C118" s="542" t="s">
        <v>185</v>
      </c>
      <c r="D118" s="491"/>
      <c r="E118" s="31"/>
      <c r="F118" s="31"/>
      <c r="G118" s="31"/>
      <c r="H118" s="92">
        <v>0</v>
      </c>
      <c r="I118" s="31"/>
      <c r="J118" s="90">
        <v>0</v>
      </c>
      <c r="K118" s="64">
        <v>0</v>
      </c>
      <c r="L118" s="65">
        <f t="shared" si="115"/>
        <v>0</v>
      </c>
      <c r="M118" s="93">
        <v>0</v>
      </c>
      <c r="N118" s="64">
        <v>0</v>
      </c>
      <c r="O118" s="65">
        <f t="shared" si="116"/>
        <v>0</v>
      </c>
      <c r="P118" s="93">
        <v>0</v>
      </c>
      <c r="Q118" s="64">
        <v>0</v>
      </c>
      <c r="R118" s="65">
        <f t="shared" si="117"/>
        <v>0</v>
      </c>
      <c r="S118" s="93">
        <v>0</v>
      </c>
      <c r="T118" s="64">
        <v>0</v>
      </c>
      <c r="U118" s="65">
        <f t="shared" si="118"/>
        <v>0</v>
      </c>
      <c r="V118" s="1"/>
      <c r="W118" s="266"/>
      <c r="X118" s="1"/>
      <c r="Y118" s="375">
        <f t="shared" si="119"/>
        <v>0</v>
      </c>
      <c r="Z118" s="388">
        <f t="shared" si="120"/>
        <v>0</v>
      </c>
      <c r="AA118" s="393">
        <f t="shared" si="121"/>
        <v>0</v>
      </c>
      <c r="AB118" s="398">
        <f t="shared" si="122"/>
        <v>0</v>
      </c>
      <c r="AC118" s="402">
        <f t="shared" si="123"/>
        <v>0</v>
      </c>
      <c r="AD118" s="60"/>
    </row>
    <row r="119" spans="2:30" ht="15.75" customHeight="1" x14ac:dyDescent="0.35">
      <c r="B119" s="78"/>
      <c r="C119" s="542"/>
      <c r="D119" s="491"/>
      <c r="E119" s="28"/>
      <c r="F119" s="38"/>
      <c r="G119" s="38"/>
      <c r="H119" s="340"/>
      <c r="I119" s="38"/>
      <c r="J119" s="340"/>
      <c r="K119" s="340"/>
      <c r="L119" s="340"/>
      <c r="M119" s="340"/>
      <c r="N119" s="340"/>
      <c r="O119" s="340"/>
      <c r="P119" s="340"/>
      <c r="Q119" s="340"/>
      <c r="R119" s="340"/>
      <c r="S119" s="340"/>
      <c r="T119" s="340"/>
      <c r="U119" s="340"/>
      <c r="V119" s="38"/>
      <c r="W119" s="266"/>
      <c r="X119" s="38"/>
      <c r="Y119" s="376"/>
      <c r="Z119" s="376"/>
      <c r="AA119" s="376"/>
      <c r="AB119" s="376"/>
      <c r="AC119" s="376"/>
      <c r="AD119" s="60"/>
    </row>
    <row r="120" spans="2:30" ht="15.75" customHeight="1" x14ac:dyDescent="0.3">
      <c r="B120" s="78"/>
      <c r="C120" s="492" t="s">
        <v>71</v>
      </c>
      <c r="D120" s="493"/>
      <c r="E120" s="30"/>
      <c r="F120" s="30"/>
      <c r="G120" s="30"/>
      <c r="H120" s="341">
        <f t="shared" ref="H120:U120" si="127">SUM(H111:H118)</f>
        <v>0</v>
      </c>
      <c r="I120" s="30"/>
      <c r="J120" s="353">
        <f t="shared" si="127"/>
        <v>0</v>
      </c>
      <c r="K120" s="358">
        <f t="shared" si="127"/>
        <v>0</v>
      </c>
      <c r="L120" s="362">
        <f t="shared" si="127"/>
        <v>0</v>
      </c>
      <c r="M120" s="365">
        <f t="shared" si="127"/>
        <v>0</v>
      </c>
      <c r="N120" s="358">
        <f t="shared" si="127"/>
        <v>0</v>
      </c>
      <c r="O120" s="362">
        <f t="shared" si="127"/>
        <v>0</v>
      </c>
      <c r="P120" s="365">
        <f t="shared" si="127"/>
        <v>0</v>
      </c>
      <c r="Q120" s="358">
        <f t="shared" si="127"/>
        <v>0</v>
      </c>
      <c r="R120" s="362">
        <f t="shared" si="127"/>
        <v>0</v>
      </c>
      <c r="S120" s="365">
        <f t="shared" si="127"/>
        <v>0</v>
      </c>
      <c r="T120" s="358">
        <f t="shared" si="127"/>
        <v>0</v>
      </c>
      <c r="U120" s="362">
        <f t="shared" si="127"/>
        <v>0</v>
      </c>
      <c r="V120" s="15"/>
      <c r="W120" s="266"/>
      <c r="X120" s="15"/>
      <c r="Y120" s="375">
        <f>SUM(Y111:Y118)</f>
        <v>0</v>
      </c>
      <c r="Z120" s="388">
        <f>SUM(Z111:Z118)</f>
        <v>0</v>
      </c>
      <c r="AA120" s="393">
        <f t="shared" si="121"/>
        <v>0</v>
      </c>
      <c r="AB120" s="398">
        <f t="shared" si="122"/>
        <v>0</v>
      </c>
      <c r="AC120" s="402">
        <f t="shared" ref="AC120" si="128">IF(T120&lt;&gt;0,Z120-H120,0)</f>
        <v>0</v>
      </c>
      <c r="AD120" s="60"/>
    </row>
    <row r="121" spans="2:30" ht="15.75" customHeight="1" x14ac:dyDescent="0.35">
      <c r="B121" s="78"/>
      <c r="C121" s="542"/>
      <c r="D121" s="491"/>
      <c r="E121" s="28"/>
      <c r="F121" s="38"/>
      <c r="G121" s="38"/>
      <c r="H121" s="342"/>
      <c r="I121" s="38"/>
      <c r="J121" s="342"/>
      <c r="K121" s="342"/>
      <c r="L121" s="342"/>
      <c r="M121" s="342"/>
      <c r="N121" s="342"/>
      <c r="O121" s="342"/>
      <c r="P121" s="342"/>
      <c r="Q121" s="342"/>
      <c r="R121" s="342"/>
      <c r="S121" s="342"/>
      <c r="T121" s="342"/>
      <c r="U121" s="342"/>
      <c r="V121" s="38"/>
      <c r="W121" s="266"/>
      <c r="X121" s="38"/>
      <c r="Y121" s="377"/>
      <c r="Z121" s="377"/>
      <c r="AA121" s="377"/>
      <c r="AB121" s="377"/>
      <c r="AC121" s="377"/>
      <c r="AD121" s="60"/>
    </row>
    <row r="122" spans="2:30" ht="15.75" customHeight="1" thickBot="1" x14ac:dyDescent="0.4">
      <c r="B122" s="78"/>
      <c r="C122" s="540" t="s">
        <v>215</v>
      </c>
      <c r="D122" s="491"/>
      <c r="E122" s="38"/>
      <c r="F122" s="38"/>
      <c r="G122" s="38"/>
      <c r="H122" s="343"/>
      <c r="I122" s="38"/>
      <c r="J122" s="343"/>
      <c r="K122" s="343"/>
      <c r="L122" s="343"/>
      <c r="M122" s="343"/>
      <c r="N122" s="343"/>
      <c r="O122" s="343"/>
      <c r="P122" s="343"/>
      <c r="Q122" s="343"/>
      <c r="R122" s="343"/>
      <c r="S122" s="343"/>
      <c r="T122" s="343"/>
      <c r="U122" s="343"/>
      <c r="V122" s="38"/>
      <c r="W122" s="267"/>
      <c r="X122" s="38"/>
      <c r="Y122" s="378"/>
      <c r="Z122" s="378"/>
      <c r="AA122" s="378"/>
      <c r="AB122" s="378"/>
      <c r="AC122" s="378"/>
      <c r="AD122" s="60"/>
    </row>
    <row r="123" spans="2:30" ht="15.75" customHeight="1" x14ac:dyDescent="0.3">
      <c r="B123" s="78"/>
      <c r="C123" s="490" t="s">
        <v>214</v>
      </c>
      <c r="D123" s="491"/>
      <c r="E123" s="32"/>
      <c r="F123" s="32"/>
      <c r="G123" s="32"/>
      <c r="H123" s="92">
        <v>0</v>
      </c>
      <c r="I123" s="32"/>
      <c r="J123" s="90">
        <v>0</v>
      </c>
      <c r="K123" s="64">
        <v>0</v>
      </c>
      <c r="L123" s="65">
        <f t="shared" ref="L123:L124" si="129">IF(K123&lt;&gt;0,K123-J123,0)</f>
        <v>0</v>
      </c>
      <c r="M123" s="93">
        <v>0</v>
      </c>
      <c r="N123" s="64">
        <v>0</v>
      </c>
      <c r="O123" s="65">
        <f>IF(N123&lt;&gt;0,N123-M123,0)</f>
        <v>0</v>
      </c>
      <c r="P123" s="93">
        <v>0</v>
      </c>
      <c r="Q123" s="64">
        <v>0</v>
      </c>
      <c r="R123" s="65">
        <f t="shared" ref="R123:R124" si="130">IF(Q123&gt;0,Q123-P123,0)</f>
        <v>0</v>
      </c>
      <c r="S123" s="93">
        <v>0</v>
      </c>
      <c r="T123" s="64">
        <v>0</v>
      </c>
      <c r="U123" s="65">
        <f t="shared" ref="U123:U124" si="131">IF(T123&lt;&gt;0,T123-S123,0)</f>
        <v>0</v>
      </c>
      <c r="V123" s="1"/>
      <c r="W123" s="264" t="s">
        <v>371</v>
      </c>
      <c r="X123" s="1"/>
      <c r="Y123" s="375">
        <f>J123+M123+P123+S123</f>
        <v>0</v>
      </c>
      <c r="Z123" s="388">
        <f>K123+N123+Q123+T123</f>
        <v>0</v>
      </c>
      <c r="AA123" s="393">
        <f t="shared" ref="AA123:AA126" si="132">IF(Z123&lt;&gt;0,Z123-Y123,0)</f>
        <v>0</v>
      </c>
      <c r="AB123" s="398">
        <f t="shared" ref="AB123:AB124" si="133">IF(AND(H123&lt;&gt;0,Y123&lt;&gt;0),Y123-H123, 0)</f>
        <v>0</v>
      </c>
      <c r="AC123" s="402">
        <f t="shared" ref="AC123:AC124" si="134">IF(T123&lt;&gt;0,Z123-H123,0)</f>
        <v>0</v>
      </c>
      <c r="AD123" s="60"/>
    </row>
    <row r="124" spans="2:30" ht="15.75" customHeight="1" x14ac:dyDescent="0.3">
      <c r="B124" s="78"/>
      <c r="C124" s="490" t="s">
        <v>187</v>
      </c>
      <c r="D124" s="491"/>
      <c r="E124" s="32"/>
      <c r="F124" s="32"/>
      <c r="G124" s="32"/>
      <c r="H124" s="92">
        <v>0</v>
      </c>
      <c r="I124" s="32"/>
      <c r="J124" s="90">
        <v>0</v>
      </c>
      <c r="K124" s="64">
        <v>0</v>
      </c>
      <c r="L124" s="65">
        <f t="shared" si="129"/>
        <v>0</v>
      </c>
      <c r="M124" s="93">
        <v>0</v>
      </c>
      <c r="N124" s="64">
        <v>0</v>
      </c>
      <c r="O124" s="65">
        <f>IF(N124&lt;&gt;0,N124-M124,0)</f>
        <v>0</v>
      </c>
      <c r="P124" s="93">
        <v>0</v>
      </c>
      <c r="Q124" s="64">
        <v>0</v>
      </c>
      <c r="R124" s="65">
        <f t="shared" si="130"/>
        <v>0</v>
      </c>
      <c r="S124" s="93">
        <v>0</v>
      </c>
      <c r="T124" s="64">
        <v>0</v>
      </c>
      <c r="U124" s="65">
        <f t="shared" si="131"/>
        <v>0</v>
      </c>
      <c r="V124" s="1"/>
      <c r="W124" s="499"/>
      <c r="X124" s="1"/>
      <c r="Y124" s="375">
        <f t="shared" ref="Y124" si="135">J124+M124+P124+S124</f>
        <v>0</v>
      </c>
      <c r="Z124" s="388">
        <f>K124+N124+Q124+T124</f>
        <v>0</v>
      </c>
      <c r="AA124" s="393">
        <f t="shared" si="132"/>
        <v>0</v>
      </c>
      <c r="AB124" s="398">
        <f t="shared" si="133"/>
        <v>0</v>
      </c>
      <c r="AC124" s="402">
        <f t="shared" si="134"/>
        <v>0</v>
      </c>
      <c r="AD124" s="60"/>
    </row>
    <row r="125" spans="2:30" ht="15.75" customHeight="1" x14ac:dyDescent="0.35">
      <c r="B125" s="78"/>
      <c r="C125" s="490"/>
      <c r="D125" s="491"/>
      <c r="E125" s="28"/>
      <c r="F125" s="38"/>
      <c r="G125" s="38"/>
      <c r="H125" s="340"/>
      <c r="I125" s="38"/>
      <c r="J125" s="340"/>
      <c r="K125" s="340"/>
      <c r="L125" s="340"/>
      <c r="M125" s="340"/>
      <c r="N125" s="340"/>
      <c r="O125" s="340"/>
      <c r="P125" s="340"/>
      <c r="Q125" s="340"/>
      <c r="R125" s="340"/>
      <c r="S125" s="340"/>
      <c r="T125" s="340"/>
      <c r="U125" s="340"/>
      <c r="V125" s="38"/>
      <c r="W125" s="453"/>
      <c r="X125" s="38"/>
      <c r="Y125" s="376"/>
      <c r="Z125" s="376"/>
      <c r="AA125" s="376"/>
      <c r="AB125" s="376"/>
      <c r="AC125" s="376"/>
      <c r="AD125" s="60"/>
    </row>
    <row r="126" spans="2:30" ht="15.75" customHeight="1" thickBot="1" x14ac:dyDescent="0.35">
      <c r="B126" s="78"/>
      <c r="C126" s="492" t="s">
        <v>249</v>
      </c>
      <c r="D126" s="493"/>
      <c r="E126" s="30"/>
      <c r="F126" s="30"/>
      <c r="G126" s="30"/>
      <c r="H126" s="341">
        <f t="shared" ref="H126:U126" si="136">SUM(H123:H124)</f>
        <v>0</v>
      </c>
      <c r="I126" s="30"/>
      <c r="J126" s="353">
        <f t="shared" si="136"/>
        <v>0</v>
      </c>
      <c r="K126" s="358">
        <f t="shared" si="136"/>
        <v>0</v>
      </c>
      <c r="L126" s="362">
        <f t="shared" si="136"/>
        <v>0</v>
      </c>
      <c r="M126" s="365">
        <f t="shared" si="136"/>
        <v>0</v>
      </c>
      <c r="N126" s="358">
        <f t="shared" si="136"/>
        <v>0</v>
      </c>
      <c r="O126" s="362">
        <f t="shared" si="136"/>
        <v>0</v>
      </c>
      <c r="P126" s="365">
        <f t="shared" si="136"/>
        <v>0</v>
      </c>
      <c r="Q126" s="358">
        <f t="shared" si="136"/>
        <v>0</v>
      </c>
      <c r="R126" s="362">
        <f t="shared" si="136"/>
        <v>0</v>
      </c>
      <c r="S126" s="365">
        <f t="shared" si="136"/>
        <v>0</v>
      </c>
      <c r="T126" s="358">
        <f t="shared" si="136"/>
        <v>0</v>
      </c>
      <c r="U126" s="362">
        <f t="shared" si="136"/>
        <v>0</v>
      </c>
      <c r="V126" s="15"/>
      <c r="W126" s="457"/>
      <c r="X126" s="15"/>
      <c r="Y126" s="375">
        <f>SUM(Y123:Y124)</f>
        <v>0</v>
      </c>
      <c r="Z126" s="388">
        <f>SUM(Z123:Z124)</f>
        <v>0</v>
      </c>
      <c r="AA126" s="393">
        <f t="shared" si="132"/>
        <v>0</v>
      </c>
      <c r="AB126" s="398">
        <f t="shared" ref="AB126" si="137">IF(AND(H126&lt;&gt;0,Y126&lt;&gt;0),Y126-H126, 0)</f>
        <v>0</v>
      </c>
      <c r="AC126" s="402">
        <f t="shared" ref="AC126" si="138">IF(T126&lt;&gt;0,Z126-H126,0)</f>
        <v>0</v>
      </c>
      <c r="AD126" s="60"/>
    </row>
    <row r="127" spans="2:30" ht="15.75" customHeight="1" x14ac:dyDescent="0.35">
      <c r="B127" s="78"/>
      <c r="C127" s="541"/>
      <c r="D127" s="524"/>
      <c r="E127" s="28"/>
      <c r="F127" s="38"/>
      <c r="G127" s="38"/>
      <c r="H127" s="342"/>
      <c r="I127" s="38"/>
      <c r="J127" s="342"/>
      <c r="K127" s="342"/>
      <c r="L127" s="342"/>
      <c r="M127" s="342"/>
      <c r="N127" s="342"/>
      <c r="O127" s="342"/>
      <c r="P127" s="342"/>
      <c r="Q127" s="342"/>
      <c r="R127" s="342"/>
      <c r="S127" s="342"/>
      <c r="T127" s="342"/>
      <c r="U127" s="342"/>
      <c r="V127" s="38"/>
      <c r="W127" s="266"/>
      <c r="X127" s="38"/>
      <c r="Y127" s="377"/>
      <c r="Z127" s="377"/>
      <c r="AA127" s="377"/>
      <c r="AB127" s="377"/>
      <c r="AC127" s="377"/>
      <c r="AD127" s="60"/>
    </row>
    <row r="128" spans="2:30" ht="15.75" customHeight="1" thickBot="1" x14ac:dyDescent="0.4">
      <c r="B128" s="78"/>
      <c r="C128" s="540" t="s">
        <v>59</v>
      </c>
      <c r="D128" s="491"/>
      <c r="E128" s="38"/>
      <c r="F128" s="38"/>
      <c r="G128" s="38"/>
      <c r="H128" s="343"/>
      <c r="I128" s="38"/>
      <c r="J128" s="343"/>
      <c r="K128" s="343"/>
      <c r="L128" s="343"/>
      <c r="M128" s="343"/>
      <c r="N128" s="343"/>
      <c r="O128" s="343"/>
      <c r="P128" s="343"/>
      <c r="Q128" s="343"/>
      <c r="R128" s="343"/>
      <c r="S128" s="343"/>
      <c r="T128" s="343"/>
      <c r="U128" s="343"/>
      <c r="V128" s="38"/>
      <c r="W128" s="267"/>
      <c r="X128" s="38"/>
      <c r="Y128" s="378"/>
      <c r="Z128" s="378"/>
      <c r="AA128" s="378"/>
      <c r="AB128" s="378"/>
      <c r="AC128" s="378"/>
      <c r="AD128" s="60"/>
    </row>
    <row r="129" spans="2:30" ht="15.75" customHeight="1" x14ac:dyDescent="0.3">
      <c r="B129" s="78"/>
      <c r="C129" s="490" t="s">
        <v>77</v>
      </c>
      <c r="D129" s="491"/>
      <c r="E129" s="28"/>
      <c r="F129" s="28"/>
      <c r="G129" s="28"/>
      <c r="H129" s="92">
        <v>0</v>
      </c>
      <c r="I129" s="28"/>
      <c r="J129" s="90">
        <v>0</v>
      </c>
      <c r="K129" s="64">
        <v>0</v>
      </c>
      <c r="L129" s="65">
        <f t="shared" ref="L129:L130" si="139">IF(K129&lt;&gt;0,K129-J129,0)</f>
        <v>0</v>
      </c>
      <c r="M129" s="93">
        <v>0</v>
      </c>
      <c r="N129" s="64">
        <v>0</v>
      </c>
      <c r="O129" s="65">
        <f>IF(N129&lt;&gt;0,N129-M129,0)</f>
        <v>0</v>
      </c>
      <c r="P129" s="93">
        <v>0</v>
      </c>
      <c r="Q129" s="64">
        <v>0</v>
      </c>
      <c r="R129" s="65">
        <f t="shared" ref="R129:R130" si="140">IF(Q129&gt;0,Q129-P129,0)</f>
        <v>0</v>
      </c>
      <c r="S129" s="93">
        <v>0</v>
      </c>
      <c r="T129" s="64">
        <v>0</v>
      </c>
      <c r="U129" s="65">
        <f t="shared" ref="U129:U130" si="141">IF(T129&lt;&gt;0,T129-S129,0)</f>
        <v>0</v>
      </c>
      <c r="V129" s="1"/>
      <c r="W129" s="264" t="s">
        <v>372</v>
      </c>
      <c r="X129" s="1"/>
      <c r="Y129" s="375">
        <f>J129+M129+P129+S129</f>
        <v>0</v>
      </c>
      <c r="Z129" s="388">
        <f>K129+N129+Q129+T129</f>
        <v>0</v>
      </c>
      <c r="AA129" s="393">
        <f t="shared" ref="AA129:AA132" si="142">IF(Z129&lt;&gt;0,Z129-Y129,0)</f>
        <v>0</v>
      </c>
      <c r="AB129" s="398">
        <f t="shared" ref="AB129:AB132" si="143">IF(AND(H129&lt;&gt;0,Y129&lt;&gt;0),Y129-H129, 0)</f>
        <v>0</v>
      </c>
      <c r="AC129" s="402">
        <f t="shared" ref="AC129:AC130" si="144">IF(T129&lt;&gt;0,Z129-H129,0)</f>
        <v>0</v>
      </c>
      <c r="AD129" s="60"/>
    </row>
    <row r="130" spans="2:30" ht="15.75" customHeight="1" x14ac:dyDescent="0.3">
      <c r="B130" s="78"/>
      <c r="C130" s="490" t="s">
        <v>181</v>
      </c>
      <c r="D130" s="491"/>
      <c r="E130" s="28"/>
      <c r="F130" s="28"/>
      <c r="G130" s="28"/>
      <c r="H130" s="92">
        <v>0</v>
      </c>
      <c r="I130" s="28"/>
      <c r="J130" s="90">
        <v>0</v>
      </c>
      <c r="K130" s="64">
        <v>0</v>
      </c>
      <c r="L130" s="65">
        <f t="shared" si="139"/>
        <v>0</v>
      </c>
      <c r="M130" s="93">
        <v>0</v>
      </c>
      <c r="N130" s="64">
        <v>0</v>
      </c>
      <c r="O130" s="65">
        <f>IF(N130&lt;&gt;0,N130-M130,0)</f>
        <v>0</v>
      </c>
      <c r="P130" s="93">
        <v>0</v>
      </c>
      <c r="Q130" s="64">
        <v>0</v>
      </c>
      <c r="R130" s="65">
        <f t="shared" si="140"/>
        <v>0</v>
      </c>
      <c r="S130" s="93">
        <v>0</v>
      </c>
      <c r="T130" s="64">
        <v>0</v>
      </c>
      <c r="U130" s="65">
        <f t="shared" si="141"/>
        <v>0</v>
      </c>
      <c r="V130" s="1"/>
      <c r="W130" s="499"/>
      <c r="X130" s="1"/>
      <c r="Y130" s="375">
        <f t="shared" ref="Y130" si="145">J130+M130+P130+S130</f>
        <v>0</v>
      </c>
      <c r="Z130" s="388">
        <f>K130+N130+Q130+T130</f>
        <v>0</v>
      </c>
      <c r="AA130" s="393">
        <f t="shared" si="142"/>
        <v>0</v>
      </c>
      <c r="AB130" s="398">
        <f t="shared" si="143"/>
        <v>0</v>
      </c>
      <c r="AC130" s="402">
        <f t="shared" si="144"/>
        <v>0</v>
      </c>
      <c r="AD130" s="60"/>
    </row>
    <row r="131" spans="2:30" ht="15.75" customHeight="1" x14ac:dyDescent="0.35">
      <c r="B131" s="78"/>
      <c r="C131" s="490"/>
      <c r="D131" s="491"/>
      <c r="E131" s="28"/>
      <c r="F131" s="38"/>
      <c r="G131" s="38"/>
      <c r="H131" s="340"/>
      <c r="I131" s="38"/>
      <c r="J131" s="340"/>
      <c r="K131" s="340"/>
      <c r="L131" s="340"/>
      <c r="M131" s="340"/>
      <c r="N131" s="340"/>
      <c r="O131" s="340"/>
      <c r="P131" s="340"/>
      <c r="Q131" s="340"/>
      <c r="R131" s="340"/>
      <c r="S131" s="340"/>
      <c r="T131" s="340"/>
      <c r="U131" s="340"/>
      <c r="V131" s="38"/>
      <c r="W131" s="453"/>
      <c r="X131" s="38"/>
      <c r="Y131" s="376"/>
      <c r="Z131" s="376"/>
      <c r="AA131" s="376"/>
      <c r="AB131" s="376"/>
      <c r="AC131" s="376"/>
      <c r="AD131" s="60"/>
    </row>
    <row r="132" spans="2:30" ht="15.75" customHeight="1" thickBot="1" x14ac:dyDescent="0.35">
      <c r="B132" s="78"/>
      <c r="C132" s="492" t="s">
        <v>72</v>
      </c>
      <c r="D132" s="493"/>
      <c r="E132" s="30"/>
      <c r="F132" s="30"/>
      <c r="G132" s="30"/>
      <c r="H132" s="341">
        <f t="shared" ref="H132:U132" si="146">SUM(H129:H130)</f>
        <v>0</v>
      </c>
      <c r="I132" s="30"/>
      <c r="J132" s="353">
        <f t="shared" si="146"/>
        <v>0</v>
      </c>
      <c r="K132" s="358">
        <f t="shared" si="146"/>
        <v>0</v>
      </c>
      <c r="L132" s="362">
        <f t="shared" si="146"/>
        <v>0</v>
      </c>
      <c r="M132" s="365">
        <f t="shared" si="146"/>
        <v>0</v>
      </c>
      <c r="N132" s="358">
        <f t="shared" si="146"/>
        <v>0</v>
      </c>
      <c r="O132" s="362">
        <f t="shared" si="146"/>
        <v>0</v>
      </c>
      <c r="P132" s="365">
        <f t="shared" si="146"/>
        <v>0</v>
      </c>
      <c r="Q132" s="358">
        <f t="shared" si="146"/>
        <v>0</v>
      </c>
      <c r="R132" s="362">
        <f t="shared" si="146"/>
        <v>0</v>
      </c>
      <c r="S132" s="365">
        <f t="shared" si="146"/>
        <v>0</v>
      </c>
      <c r="T132" s="358">
        <f t="shared" si="146"/>
        <v>0</v>
      </c>
      <c r="U132" s="362">
        <f t="shared" si="146"/>
        <v>0</v>
      </c>
      <c r="V132" s="15"/>
      <c r="W132" s="457"/>
      <c r="X132" s="15"/>
      <c r="Y132" s="375">
        <f>SUM(Y129:Y130)</f>
        <v>0</v>
      </c>
      <c r="Z132" s="388">
        <f>SUM(Z129:Z130)</f>
        <v>0</v>
      </c>
      <c r="AA132" s="393">
        <f t="shared" si="142"/>
        <v>0</v>
      </c>
      <c r="AB132" s="398">
        <f t="shared" si="143"/>
        <v>0</v>
      </c>
      <c r="AC132" s="402">
        <f t="shared" ref="AC132" si="147">IF(T132&lt;&gt;0,Z132-H132,0)</f>
        <v>0</v>
      </c>
      <c r="AD132" s="60"/>
    </row>
    <row r="133" spans="2:30" ht="15.75" customHeight="1" x14ac:dyDescent="0.35">
      <c r="B133" s="78"/>
      <c r="C133" s="541"/>
      <c r="D133" s="524"/>
      <c r="E133" s="28"/>
      <c r="F133" s="38"/>
      <c r="G133" s="38"/>
      <c r="H133" s="342"/>
      <c r="I133" s="38"/>
      <c r="J133" s="342"/>
      <c r="K133" s="342"/>
      <c r="L133" s="342"/>
      <c r="M133" s="342"/>
      <c r="N133" s="342"/>
      <c r="O133" s="342"/>
      <c r="P133" s="342"/>
      <c r="Q133" s="342"/>
      <c r="R133" s="342"/>
      <c r="S133" s="342"/>
      <c r="T133" s="342"/>
      <c r="U133" s="342"/>
      <c r="V133" s="38"/>
      <c r="W133" s="268"/>
      <c r="X133" s="38"/>
      <c r="Y133" s="377"/>
      <c r="Z133" s="377"/>
      <c r="AA133" s="377"/>
      <c r="AB133" s="377"/>
      <c r="AC133" s="377"/>
      <c r="AD133" s="60"/>
    </row>
    <row r="134" spans="2:30" ht="15.75" customHeight="1" thickBot="1" x14ac:dyDescent="0.4">
      <c r="B134" s="78"/>
      <c r="C134" s="540" t="s">
        <v>238</v>
      </c>
      <c r="D134" s="491"/>
      <c r="E134" s="38"/>
      <c r="F134" s="38"/>
      <c r="G134" s="38"/>
      <c r="H134" s="343"/>
      <c r="I134" s="38"/>
      <c r="J134" s="343"/>
      <c r="K134" s="343"/>
      <c r="L134" s="343"/>
      <c r="M134" s="343"/>
      <c r="N134" s="343"/>
      <c r="O134" s="343"/>
      <c r="P134" s="343"/>
      <c r="Q134" s="343"/>
      <c r="R134" s="343"/>
      <c r="S134" s="343"/>
      <c r="T134" s="343"/>
      <c r="U134" s="343"/>
      <c r="V134" s="38"/>
      <c r="W134" s="267"/>
      <c r="X134" s="38"/>
      <c r="Y134" s="378"/>
      <c r="Z134" s="378"/>
      <c r="AA134" s="378"/>
      <c r="AB134" s="378"/>
      <c r="AC134" s="378"/>
      <c r="AD134" s="60"/>
    </row>
    <row r="135" spans="2:30" ht="15.75" customHeight="1" x14ac:dyDescent="0.3">
      <c r="B135" s="78"/>
      <c r="C135" s="490" t="s">
        <v>60</v>
      </c>
      <c r="D135" s="491"/>
      <c r="E135" s="28"/>
      <c r="F135" s="28"/>
      <c r="G135" s="28"/>
      <c r="H135" s="92">
        <v>0</v>
      </c>
      <c r="I135" s="28"/>
      <c r="J135" s="90">
        <v>0</v>
      </c>
      <c r="K135" s="64">
        <v>0</v>
      </c>
      <c r="L135" s="65">
        <f t="shared" ref="L135:L148" si="148">IF(K135&lt;&gt;0,K135-J135,0)</f>
        <v>0</v>
      </c>
      <c r="M135" s="93">
        <v>0</v>
      </c>
      <c r="N135" s="64">
        <v>0</v>
      </c>
      <c r="O135" s="65">
        <f t="shared" ref="O135:O148" si="149">IF(N135&lt;&gt;0,N135-M135,0)</f>
        <v>0</v>
      </c>
      <c r="P135" s="93">
        <v>0</v>
      </c>
      <c r="Q135" s="64">
        <v>0</v>
      </c>
      <c r="R135" s="65">
        <f t="shared" ref="R135:R148" si="150">IF(Q135&gt;0,Q135-P135,0)</f>
        <v>0</v>
      </c>
      <c r="S135" s="93">
        <v>0</v>
      </c>
      <c r="T135" s="64">
        <v>0</v>
      </c>
      <c r="U135" s="65">
        <f t="shared" ref="U135:U148" si="151">IF(T135&lt;&gt;0,T135-S135,0)</f>
        <v>0</v>
      </c>
      <c r="V135" s="1"/>
      <c r="W135" s="264" t="s">
        <v>373</v>
      </c>
      <c r="X135" s="1"/>
      <c r="Y135" s="375">
        <f t="shared" ref="Y135:Y147" si="152">J135+M135+P135+S135</f>
        <v>0</v>
      </c>
      <c r="Z135" s="388">
        <f t="shared" ref="Z135:Z148" si="153">K135+N135+Q135+T135</f>
        <v>0</v>
      </c>
      <c r="AA135" s="393">
        <f t="shared" ref="AA135:AA150" si="154">IF(Z135&lt;&gt;0,Z135-Y135,0)</f>
        <v>0</v>
      </c>
      <c r="AB135" s="398">
        <f t="shared" ref="AB135:AB150" si="155">IF(AND(H135&lt;&gt;0,Y135&lt;&gt;0),Y135-H135, 0)</f>
        <v>0</v>
      </c>
      <c r="AC135" s="402">
        <f t="shared" ref="AC135:AC148" si="156">IF(T135&lt;&gt;0,Z135-H135,0)</f>
        <v>0</v>
      </c>
      <c r="AD135" s="60"/>
    </row>
    <row r="136" spans="2:30" ht="15.75" customHeight="1" x14ac:dyDescent="0.3">
      <c r="B136" s="78"/>
      <c r="C136" s="490" t="s">
        <v>20</v>
      </c>
      <c r="D136" s="491"/>
      <c r="E136" s="28"/>
      <c r="F136" s="28"/>
      <c r="G136" s="28"/>
      <c r="H136" s="92">
        <v>0</v>
      </c>
      <c r="I136" s="28"/>
      <c r="J136" s="90">
        <v>0</v>
      </c>
      <c r="K136" s="64">
        <v>0</v>
      </c>
      <c r="L136" s="65">
        <f t="shared" si="148"/>
        <v>0</v>
      </c>
      <c r="M136" s="93">
        <v>0</v>
      </c>
      <c r="N136" s="64">
        <v>0</v>
      </c>
      <c r="O136" s="65">
        <f t="shared" si="149"/>
        <v>0</v>
      </c>
      <c r="P136" s="93">
        <v>0</v>
      </c>
      <c r="Q136" s="64">
        <v>0</v>
      </c>
      <c r="R136" s="65">
        <f t="shared" si="150"/>
        <v>0</v>
      </c>
      <c r="S136" s="93">
        <v>0</v>
      </c>
      <c r="T136" s="64">
        <v>0</v>
      </c>
      <c r="U136" s="65">
        <f t="shared" si="151"/>
        <v>0</v>
      </c>
      <c r="V136" s="1"/>
      <c r="W136" s="499"/>
      <c r="X136" s="1"/>
      <c r="Y136" s="375">
        <f t="shared" si="152"/>
        <v>0</v>
      </c>
      <c r="Z136" s="388">
        <f t="shared" si="153"/>
        <v>0</v>
      </c>
      <c r="AA136" s="393">
        <f t="shared" si="154"/>
        <v>0</v>
      </c>
      <c r="AB136" s="398">
        <f t="shared" si="155"/>
        <v>0</v>
      </c>
      <c r="AC136" s="402">
        <f t="shared" si="156"/>
        <v>0</v>
      </c>
      <c r="AD136" s="60"/>
    </row>
    <row r="137" spans="2:30" ht="15.75" customHeight="1" x14ac:dyDescent="0.3">
      <c r="B137" s="78"/>
      <c r="C137" s="490" t="s">
        <v>50</v>
      </c>
      <c r="D137" s="491"/>
      <c r="E137" s="28"/>
      <c r="F137" s="28"/>
      <c r="G137" s="28"/>
      <c r="H137" s="92">
        <v>0</v>
      </c>
      <c r="I137" s="28"/>
      <c r="J137" s="90">
        <v>0</v>
      </c>
      <c r="K137" s="64">
        <v>0</v>
      </c>
      <c r="L137" s="65">
        <f t="shared" si="148"/>
        <v>0</v>
      </c>
      <c r="M137" s="93">
        <v>0</v>
      </c>
      <c r="N137" s="64">
        <v>0</v>
      </c>
      <c r="O137" s="65">
        <f t="shared" si="149"/>
        <v>0</v>
      </c>
      <c r="P137" s="93">
        <v>0</v>
      </c>
      <c r="Q137" s="64">
        <v>0</v>
      </c>
      <c r="R137" s="65">
        <f t="shared" si="150"/>
        <v>0</v>
      </c>
      <c r="S137" s="93">
        <v>0</v>
      </c>
      <c r="T137" s="64">
        <v>0</v>
      </c>
      <c r="U137" s="65">
        <f t="shared" si="151"/>
        <v>0</v>
      </c>
      <c r="V137" s="1"/>
      <c r="W137" s="453"/>
      <c r="X137" s="1"/>
      <c r="Y137" s="375">
        <f t="shared" si="152"/>
        <v>0</v>
      </c>
      <c r="Z137" s="388">
        <f t="shared" si="153"/>
        <v>0</v>
      </c>
      <c r="AA137" s="393">
        <f t="shared" si="154"/>
        <v>0</v>
      </c>
      <c r="AB137" s="398">
        <f t="shared" si="155"/>
        <v>0</v>
      </c>
      <c r="AC137" s="402">
        <f t="shared" si="156"/>
        <v>0</v>
      </c>
      <c r="AD137" s="60"/>
    </row>
    <row r="138" spans="2:30" ht="15.75" customHeight="1" x14ac:dyDescent="0.3">
      <c r="B138" s="78"/>
      <c r="C138" s="490" t="s">
        <v>52</v>
      </c>
      <c r="D138" s="491"/>
      <c r="E138" s="28"/>
      <c r="F138" s="28"/>
      <c r="G138" s="28"/>
      <c r="H138" s="92">
        <v>0</v>
      </c>
      <c r="I138" s="28"/>
      <c r="J138" s="90">
        <v>0</v>
      </c>
      <c r="K138" s="64">
        <v>0</v>
      </c>
      <c r="L138" s="65">
        <f t="shared" si="148"/>
        <v>0</v>
      </c>
      <c r="M138" s="93">
        <v>0</v>
      </c>
      <c r="N138" s="64">
        <v>0</v>
      </c>
      <c r="O138" s="65">
        <f t="shared" si="149"/>
        <v>0</v>
      </c>
      <c r="P138" s="93">
        <v>0</v>
      </c>
      <c r="Q138" s="64">
        <v>0</v>
      </c>
      <c r="R138" s="65">
        <f t="shared" si="150"/>
        <v>0</v>
      </c>
      <c r="S138" s="93">
        <v>0</v>
      </c>
      <c r="T138" s="64">
        <v>0</v>
      </c>
      <c r="U138" s="65">
        <f t="shared" si="151"/>
        <v>0</v>
      </c>
      <c r="V138" s="1"/>
      <c r="W138" s="453"/>
      <c r="X138" s="1"/>
      <c r="Y138" s="375">
        <f t="shared" si="152"/>
        <v>0</v>
      </c>
      <c r="Z138" s="388">
        <f t="shared" si="153"/>
        <v>0</v>
      </c>
      <c r="AA138" s="393">
        <f t="shared" si="154"/>
        <v>0</v>
      </c>
      <c r="AB138" s="398">
        <f t="shared" si="155"/>
        <v>0</v>
      </c>
      <c r="AC138" s="402">
        <f t="shared" si="156"/>
        <v>0</v>
      </c>
      <c r="AD138" s="60"/>
    </row>
    <row r="139" spans="2:30" ht="15.75" customHeight="1" x14ac:dyDescent="0.3">
      <c r="B139" s="78"/>
      <c r="C139" s="490" t="s">
        <v>211</v>
      </c>
      <c r="D139" s="491"/>
      <c r="E139" s="28"/>
      <c r="F139" s="28"/>
      <c r="G139" s="28"/>
      <c r="H139" s="92">
        <v>0</v>
      </c>
      <c r="I139" s="28"/>
      <c r="J139" s="90">
        <v>0</v>
      </c>
      <c r="K139" s="64">
        <v>0</v>
      </c>
      <c r="L139" s="65">
        <f t="shared" si="148"/>
        <v>0</v>
      </c>
      <c r="M139" s="93">
        <v>0</v>
      </c>
      <c r="N139" s="64">
        <v>0</v>
      </c>
      <c r="O139" s="65">
        <f t="shared" si="149"/>
        <v>0</v>
      </c>
      <c r="P139" s="93">
        <v>0</v>
      </c>
      <c r="Q139" s="64">
        <v>0</v>
      </c>
      <c r="R139" s="65">
        <f t="shared" si="150"/>
        <v>0</v>
      </c>
      <c r="S139" s="93">
        <v>0</v>
      </c>
      <c r="T139" s="64">
        <v>0</v>
      </c>
      <c r="U139" s="65">
        <f t="shared" si="151"/>
        <v>0</v>
      </c>
      <c r="V139" s="1"/>
      <c r="W139" s="453"/>
      <c r="X139" s="1"/>
      <c r="Y139" s="375">
        <f t="shared" si="152"/>
        <v>0</v>
      </c>
      <c r="Z139" s="388">
        <f t="shared" si="153"/>
        <v>0</v>
      </c>
      <c r="AA139" s="393">
        <f t="shared" si="154"/>
        <v>0</v>
      </c>
      <c r="AB139" s="398">
        <f t="shared" si="155"/>
        <v>0</v>
      </c>
      <c r="AC139" s="402">
        <f t="shared" si="156"/>
        <v>0</v>
      </c>
      <c r="AD139" s="60"/>
    </row>
    <row r="140" spans="2:30" ht="15.75" customHeight="1" x14ac:dyDescent="0.3">
      <c r="B140" s="78"/>
      <c r="C140" s="490" t="s">
        <v>212</v>
      </c>
      <c r="D140" s="491"/>
      <c r="E140" s="28"/>
      <c r="F140" s="28"/>
      <c r="G140" s="28"/>
      <c r="H140" s="92">
        <v>0</v>
      </c>
      <c r="I140" s="28"/>
      <c r="J140" s="90">
        <v>0</v>
      </c>
      <c r="K140" s="64">
        <v>0</v>
      </c>
      <c r="L140" s="65">
        <f t="shared" si="148"/>
        <v>0</v>
      </c>
      <c r="M140" s="93">
        <v>0</v>
      </c>
      <c r="N140" s="64">
        <v>0</v>
      </c>
      <c r="O140" s="65">
        <f t="shared" si="149"/>
        <v>0</v>
      </c>
      <c r="P140" s="93">
        <v>0</v>
      </c>
      <c r="Q140" s="64">
        <v>0</v>
      </c>
      <c r="R140" s="65">
        <f t="shared" si="150"/>
        <v>0</v>
      </c>
      <c r="S140" s="93">
        <v>0</v>
      </c>
      <c r="T140" s="64">
        <v>0</v>
      </c>
      <c r="U140" s="65">
        <f t="shared" si="151"/>
        <v>0</v>
      </c>
      <c r="V140" s="1"/>
      <c r="W140" s="453"/>
      <c r="X140" s="1"/>
      <c r="Y140" s="375">
        <f t="shared" si="152"/>
        <v>0</v>
      </c>
      <c r="Z140" s="388">
        <f t="shared" si="153"/>
        <v>0</v>
      </c>
      <c r="AA140" s="393">
        <f t="shared" si="154"/>
        <v>0</v>
      </c>
      <c r="AB140" s="398">
        <f t="shared" si="155"/>
        <v>0</v>
      </c>
      <c r="AC140" s="402">
        <f t="shared" si="156"/>
        <v>0</v>
      </c>
      <c r="AD140" s="60"/>
    </row>
    <row r="141" spans="2:30" ht="15.75" customHeight="1" x14ac:dyDescent="0.3">
      <c r="B141" s="78"/>
      <c r="C141" s="490" t="s">
        <v>78</v>
      </c>
      <c r="D141" s="491"/>
      <c r="E141" s="32"/>
      <c r="F141" s="32"/>
      <c r="G141" s="32"/>
      <c r="H141" s="92">
        <v>0</v>
      </c>
      <c r="I141" s="32"/>
      <c r="J141" s="90">
        <v>0</v>
      </c>
      <c r="K141" s="64">
        <v>0</v>
      </c>
      <c r="L141" s="65">
        <f t="shared" si="148"/>
        <v>0</v>
      </c>
      <c r="M141" s="93">
        <v>0</v>
      </c>
      <c r="N141" s="64">
        <v>0</v>
      </c>
      <c r="O141" s="65">
        <f t="shared" si="149"/>
        <v>0</v>
      </c>
      <c r="P141" s="93">
        <v>0</v>
      </c>
      <c r="Q141" s="64">
        <v>0</v>
      </c>
      <c r="R141" s="65">
        <f t="shared" si="150"/>
        <v>0</v>
      </c>
      <c r="S141" s="93">
        <v>0</v>
      </c>
      <c r="T141" s="64">
        <v>0</v>
      </c>
      <c r="U141" s="65">
        <f t="shared" si="151"/>
        <v>0</v>
      </c>
      <c r="V141" s="1"/>
      <c r="W141" s="453"/>
      <c r="X141" s="1"/>
      <c r="Y141" s="375">
        <f t="shared" si="152"/>
        <v>0</v>
      </c>
      <c r="Z141" s="388">
        <f t="shared" si="153"/>
        <v>0</v>
      </c>
      <c r="AA141" s="393">
        <f t="shared" si="154"/>
        <v>0</v>
      </c>
      <c r="AB141" s="398">
        <f t="shared" si="155"/>
        <v>0</v>
      </c>
      <c r="AC141" s="402">
        <f t="shared" si="156"/>
        <v>0</v>
      </c>
      <c r="AD141" s="60"/>
    </row>
    <row r="142" spans="2:30" ht="15.75" customHeight="1" x14ac:dyDescent="0.3">
      <c r="B142" s="78"/>
      <c r="C142" s="490" t="s">
        <v>239</v>
      </c>
      <c r="D142" s="491"/>
      <c r="E142" s="32"/>
      <c r="F142" s="32"/>
      <c r="G142" s="32"/>
      <c r="H142" s="92">
        <v>0</v>
      </c>
      <c r="I142" s="32"/>
      <c r="J142" s="90">
        <v>0</v>
      </c>
      <c r="K142" s="64">
        <v>0</v>
      </c>
      <c r="L142" s="65">
        <f t="shared" si="148"/>
        <v>0</v>
      </c>
      <c r="M142" s="93">
        <v>0</v>
      </c>
      <c r="N142" s="64">
        <v>0</v>
      </c>
      <c r="O142" s="65">
        <f t="shared" si="149"/>
        <v>0</v>
      </c>
      <c r="P142" s="93">
        <v>0</v>
      </c>
      <c r="Q142" s="64">
        <v>0</v>
      </c>
      <c r="R142" s="65">
        <f t="shared" si="150"/>
        <v>0</v>
      </c>
      <c r="S142" s="93">
        <v>0</v>
      </c>
      <c r="T142" s="64">
        <v>0</v>
      </c>
      <c r="U142" s="65">
        <f t="shared" si="151"/>
        <v>0</v>
      </c>
      <c r="V142" s="1"/>
      <c r="W142" s="453"/>
      <c r="X142" s="1"/>
      <c r="Y142" s="375">
        <f t="shared" si="152"/>
        <v>0</v>
      </c>
      <c r="Z142" s="388">
        <f t="shared" si="153"/>
        <v>0</v>
      </c>
      <c r="AA142" s="393">
        <f t="shared" si="154"/>
        <v>0</v>
      </c>
      <c r="AB142" s="398">
        <f t="shared" si="155"/>
        <v>0</v>
      </c>
      <c r="AC142" s="402">
        <f t="shared" si="156"/>
        <v>0</v>
      </c>
      <c r="AD142" s="60"/>
    </row>
    <row r="143" spans="2:30" ht="15.75" customHeight="1" x14ac:dyDescent="0.3">
      <c r="B143" s="78"/>
      <c r="C143" s="490" t="s">
        <v>54</v>
      </c>
      <c r="D143" s="491"/>
      <c r="E143" s="32"/>
      <c r="F143" s="32"/>
      <c r="G143" s="32"/>
      <c r="H143" s="92">
        <v>0</v>
      </c>
      <c r="I143" s="32"/>
      <c r="J143" s="90">
        <v>0</v>
      </c>
      <c r="K143" s="64">
        <v>0</v>
      </c>
      <c r="L143" s="65">
        <f t="shared" si="148"/>
        <v>0</v>
      </c>
      <c r="M143" s="93">
        <v>0</v>
      </c>
      <c r="N143" s="64">
        <v>0</v>
      </c>
      <c r="O143" s="65">
        <f t="shared" si="149"/>
        <v>0</v>
      </c>
      <c r="P143" s="93">
        <v>0</v>
      </c>
      <c r="Q143" s="64">
        <v>0</v>
      </c>
      <c r="R143" s="65">
        <f t="shared" si="150"/>
        <v>0</v>
      </c>
      <c r="S143" s="93">
        <v>0</v>
      </c>
      <c r="T143" s="64">
        <v>0</v>
      </c>
      <c r="U143" s="65">
        <f t="shared" si="151"/>
        <v>0</v>
      </c>
      <c r="V143" s="1"/>
      <c r="W143" s="453"/>
      <c r="X143" s="1"/>
      <c r="Y143" s="375">
        <f t="shared" si="152"/>
        <v>0</v>
      </c>
      <c r="Z143" s="388">
        <f t="shared" si="153"/>
        <v>0</v>
      </c>
      <c r="AA143" s="393">
        <f t="shared" si="154"/>
        <v>0</v>
      </c>
      <c r="AB143" s="398">
        <f t="shared" si="155"/>
        <v>0</v>
      </c>
      <c r="AC143" s="402">
        <f t="shared" si="156"/>
        <v>0</v>
      </c>
      <c r="AD143" s="60"/>
    </row>
    <row r="144" spans="2:30" ht="15.75" customHeight="1" x14ac:dyDescent="0.3">
      <c r="B144" s="78"/>
      <c r="C144" s="490" t="s">
        <v>216</v>
      </c>
      <c r="D144" s="491"/>
      <c r="E144" s="32"/>
      <c r="F144" s="32"/>
      <c r="G144" s="32"/>
      <c r="H144" s="92">
        <v>0</v>
      </c>
      <c r="I144" s="32"/>
      <c r="J144" s="90">
        <v>0</v>
      </c>
      <c r="K144" s="64">
        <v>0</v>
      </c>
      <c r="L144" s="65">
        <f t="shared" si="148"/>
        <v>0</v>
      </c>
      <c r="M144" s="93">
        <v>0</v>
      </c>
      <c r="N144" s="64">
        <v>0</v>
      </c>
      <c r="O144" s="65">
        <f t="shared" si="149"/>
        <v>0</v>
      </c>
      <c r="P144" s="93">
        <v>0</v>
      </c>
      <c r="Q144" s="64">
        <v>0</v>
      </c>
      <c r="R144" s="65">
        <f t="shared" si="150"/>
        <v>0</v>
      </c>
      <c r="S144" s="93">
        <v>0</v>
      </c>
      <c r="T144" s="64">
        <v>0</v>
      </c>
      <c r="U144" s="65">
        <f t="shared" si="151"/>
        <v>0</v>
      </c>
      <c r="V144" s="1"/>
      <c r="W144" s="453"/>
      <c r="X144" s="1"/>
      <c r="Y144" s="375">
        <f t="shared" si="152"/>
        <v>0</v>
      </c>
      <c r="Z144" s="388">
        <f t="shared" si="153"/>
        <v>0</v>
      </c>
      <c r="AA144" s="393">
        <f t="shared" si="154"/>
        <v>0</v>
      </c>
      <c r="AB144" s="398">
        <f t="shared" si="155"/>
        <v>0</v>
      </c>
      <c r="AC144" s="402">
        <f t="shared" si="156"/>
        <v>0</v>
      </c>
      <c r="AD144" s="60"/>
    </row>
    <row r="145" spans="2:30" ht="15.75" customHeight="1" x14ac:dyDescent="0.3">
      <c r="B145" s="78"/>
      <c r="C145" s="490" t="s">
        <v>53</v>
      </c>
      <c r="D145" s="491"/>
      <c r="E145" s="32"/>
      <c r="F145" s="32"/>
      <c r="G145" s="32"/>
      <c r="H145" s="92">
        <v>0</v>
      </c>
      <c r="I145" s="32"/>
      <c r="J145" s="90">
        <v>0</v>
      </c>
      <c r="K145" s="64">
        <v>0</v>
      </c>
      <c r="L145" s="65">
        <f t="shared" si="148"/>
        <v>0</v>
      </c>
      <c r="M145" s="93">
        <v>0</v>
      </c>
      <c r="N145" s="64">
        <v>0</v>
      </c>
      <c r="O145" s="65">
        <f t="shared" si="149"/>
        <v>0</v>
      </c>
      <c r="P145" s="93">
        <v>0</v>
      </c>
      <c r="Q145" s="64">
        <v>0</v>
      </c>
      <c r="R145" s="65">
        <f t="shared" si="150"/>
        <v>0</v>
      </c>
      <c r="S145" s="93">
        <v>0</v>
      </c>
      <c r="T145" s="64">
        <v>0</v>
      </c>
      <c r="U145" s="65">
        <f t="shared" si="151"/>
        <v>0</v>
      </c>
      <c r="V145" s="1"/>
      <c r="W145" s="453"/>
      <c r="X145" s="1"/>
      <c r="Y145" s="375">
        <f t="shared" si="152"/>
        <v>0</v>
      </c>
      <c r="Z145" s="388">
        <f t="shared" si="153"/>
        <v>0</v>
      </c>
      <c r="AA145" s="393">
        <f t="shared" si="154"/>
        <v>0</v>
      </c>
      <c r="AB145" s="398">
        <f t="shared" si="155"/>
        <v>0</v>
      </c>
      <c r="AC145" s="402">
        <f t="shared" si="156"/>
        <v>0</v>
      </c>
      <c r="AD145" s="60"/>
    </row>
    <row r="146" spans="2:30" ht="15.75" customHeight="1" x14ac:dyDescent="0.3">
      <c r="B146" s="78"/>
      <c r="C146" s="490" t="s">
        <v>180</v>
      </c>
      <c r="D146" s="491"/>
      <c r="E146" s="32"/>
      <c r="F146" s="32"/>
      <c r="G146" s="32"/>
      <c r="H146" s="92">
        <v>0</v>
      </c>
      <c r="I146" s="32"/>
      <c r="J146" s="90">
        <v>0</v>
      </c>
      <c r="K146" s="64">
        <v>0</v>
      </c>
      <c r="L146" s="65">
        <f t="shared" si="148"/>
        <v>0</v>
      </c>
      <c r="M146" s="93">
        <v>0</v>
      </c>
      <c r="N146" s="64">
        <v>0</v>
      </c>
      <c r="O146" s="65">
        <f t="shared" si="149"/>
        <v>0</v>
      </c>
      <c r="P146" s="93">
        <v>0</v>
      </c>
      <c r="Q146" s="64">
        <v>0</v>
      </c>
      <c r="R146" s="65">
        <f t="shared" si="150"/>
        <v>0</v>
      </c>
      <c r="S146" s="93">
        <v>0</v>
      </c>
      <c r="T146" s="64">
        <v>0</v>
      </c>
      <c r="U146" s="65">
        <f t="shared" si="151"/>
        <v>0</v>
      </c>
      <c r="V146" s="1"/>
      <c r="W146" s="453"/>
      <c r="X146" s="1"/>
      <c r="Y146" s="375">
        <f t="shared" si="152"/>
        <v>0</v>
      </c>
      <c r="Z146" s="388">
        <f t="shared" si="153"/>
        <v>0</v>
      </c>
      <c r="AA146" s="393">
        <f t="shared" si="154"/>
        <v>0</v>
      </c>
      <c r="AB146" s="398">
        <f t="shared" si="155"/>
        <v>0</v>
      </c>
      <c r="AC146" s="402">
        <f t="shared" si="156"/>
        <v>0</v>
      </c>
      <c r="AD146" s="60"/>
    </row>
    <row r="147" spans="2:30" ht="15.75" customHeight="1" x14ac:dyDescent="0.3">
      <c r="B147" s="78"/>
      <c r="C147" s="490" t="s">
        <v>179</v>
      </c>
      <c r="D147" s="491"/>
      <c r="E147" s="32"/>
      <c r="F147" s="32"/>
      <c r="G147" s="32"/>
      <c r="H147" s="92">
        <v>0</v>
      </c>
      <c r="I147" s="32"/>
      <c r="J147" s="90">
        <v>0</v>
      </c>
      <c r="K147" s="64">
        <v>0</v>
      </c>
      <c r="L147" s="65">
        <f t="shared" si="148"/>
        <v>0</v>
      </c>
      <c r="M147" s="93">
        <v>0</v>
      </c>
      <c r="N147" s="64">
        <v>0</v>
      </c>
      <c r="O147" s="65">
        <f t="shared" si="149"/>
        <v>0</v>
      </c>
      <c r="P147" s="93">
        <v>0</v>
      </c>
      <c r="Q147" s="64">
        <v>0</v>
      </c>
      <c r="R147" s="65">
        <f t="shared" si="150"/>
        <v>0</v>
      </c>
      <c r="S147" s="93">
        <v>0</v>
      </c>
      <c r="T147" s="64">
        <v>0</v>
      </c>
      <c r="U147" s="65">
        <f t="shared" si="151"/>
        <v>0</v>
      </c>
      <c r="V147" s="1"/>
      <c r="W147" s="453"/>
      <c r="X147" s="1"/>
      <c r="Y147" s="375">
        <f t="shared" si="152"/>
        <v>0</v>
      </c>
      <c r="Z147" s="388">
        <f t="shared" si="153"/>
        <v>0</v>
      </c>
      <c r="AA147" s="393">
        <f t="shared" si="154"/>
        <v>0</v>
      </c>
      <c r="AB147" s="398">
        <f t="shared" si="155"/>
        <v>0</v>
      </c>
      <c r="AC147" s="402">
        <f t="shared" si="156"/>
        <v>0</v>
      </c>
      <c r="AD147" s="60"/>
    </row>
    <row r="148" spans="2:30" ht="15.75" customHeight="1" x14ac:dyDescent="0.3">
      <c r="B148" s="78"/>
      <c r="C148" s="490" t="s">
        <v>240</v>
      </c>
      <c r="D148" s="491"/>
      <c r="E148" s="32"/>
      <c r="F148" s="32"/>
      <c r="G148" s="32"/>
      <c r="H148" s="92">
        <v>0</v>
      </c>
      <c r="I148" s="32"/>
      <c r="J148" s="90">
        <v>0</v>
      </c>
      <c r="K148" s="64">
        <v>0</v>
      </c>
      <c r="L148" s="65">
        <f t="shared" si="148"/>
        <v>0</v>
      </c>
      <c r="M148" s="93">
        <v>0</v>
      </c>
      <c r="N148" s="64">
        <v>0</v>
      </c>
      <c r="O148" s="65">
        <f t="shared" si="149"/>
        <v>0</v>
      </c>
      <c r="P148" s="93">
        <v>0</v>
      </c>
      <c r="Q148" s="64">
        <v>0</v>
      </c>
      <c r="R148" s="65">
        <f t="shared" si="150"/>
        <v>0</v>
      </c>
      <c r="S148" s="93">
        <v>0</v>
      </c>
      <c r="T148" s="64">
        <v>0</v>
      </c>
      <c r="U148" s="65">
        <f t="shared" si="151"/>
        <v>0</v>
      </c>
      <c r="V148" s="1"/>
      <c r="W148" s="453"/>
      <c r="X148" s="1"/>
      <c r="Y148" s="381">
        <f t="shared" ref="Y148" si="157">J148+M148+P148+S148</f>
        <v>0</v>
      </c>
      <c r="Z148" s="389">
        <f t="shared" si="153"/>
        <v>0</v>
      </c>
      <c r="AA148" s="393">
        <f t="shared" si="154"/>
        <v>0</v>
      </c>
      <c r="AB148" s="398">
        <f t="shared" si="155"/>
        <v>0</v>
      </c>
      <c r="AC148" s="402">
        <f t="shared" si="156"/>
        <v>0</v>
      </c>
      <c r="AD148" s="60"/>
    </row>
    <row r="149" spans="2:30" ht="15.75" customHeight="1" x14ac:dyDescent="0.35">
      <c r="B149" s="78"/>
      <c r="C149" s="490"/>
      <c r="D149" s="491"/>
      <c r="E149" s="28"/>
      <c r="F149" s="38"/>
      <c r="G149" s="38"/>
      <c r="H149" s="340"/>
      <c r="I149" s="38"/>
      <c r="J149" s="340"/>
      <c r="K149" s="340"/>
      <c r="L149" s="340"/>
      <c r="M149" s="340"/>
      <c r="N149" s="340"/>
      <c r="O149" s="340"/>
      <c r="P149" s="340"/>
      <c r="Q149" s="340"/>
      <c r="R149" s="340"/>
      <c r="S149" s="340"/>
      <c r="T149" s="340"/>
      <c r="U149" s="340"/>
      <c r="V149" s="38"/>
      <c r="W149" s="453"/>
      <c r="X149" s="38"/>
      <c r="Y149" s="376"/>
      <c r="Z149" s="376"/>
      <c r="AA149" s="376"/>
      <c r="AB149" s="376"/>
      <c r="AC149" s="376"/>
      <c r="AD149" s="60"/>
    </row>
    <row r="150" spans="2:30" ht="15.75" customHeight="1" thickBot="1" x14ac:dyDescent="0.35">
      <c r="B150" s="78"/>
      <c r="C150" s="492" t="s">
        <v>237</v>
      </c>
      <c r="D150" s="493"/>
      <c r="E150" s="30"/>
      <c r="F150" s="30"/>
      <c r="G150" s="30"/>
      <c r="H150" s="341">
        <f t="shared" ref="H150:U150" si="158">SUM(H135:H148)</f>
        <v>0</v>
      </c>
      <c r="I150" s="30"/>
      <c r="J150" s="353">
        <f t="shared" si="158"/>
        <v>0</v>
      </c>
      <c r="K150" s="358">
        <f t="shared" si="158"/>
        <v>0</v>
      </c>
      <c r="L150" s="362">
        <f t="shared" si="158"/>
        <v>0</v>
      </c>
      <c r="M150" s="365">
        <f t="shared" si="158"/>
        <v>0</v>
      </c>
      <c r="N150" s="358">
        <f t="shared" si="158"/>
        <v>0</v>
      </c>
      <c r="O150" s="362">
        <f t="shared" si="158"/>
        <v>0</v>
      </c>
      <c r="P150" s="365">
        <f t="shared" si="158"/>
        <v>0</v>
      </c>
      <c r="Q150" s="358">
        <f t="shared" si="158"/>
        <v>0</v>
      </c>
      <c r="R150" s="362">
        <f t="shared" si="158"/>
        <v>0</v>
      </c>
      <c r="S150" s="365">
        <f t="shared" si="158"/>
        <v>0</v>
      </c>
      <c r="T150" s="358">
        <f t="shared" si="158"/>
        <v>0</v>
      </c>
      <c r="U150" s="362">
        <f t="shared" si="158"/>
        <v>0</v>
      </c>
      <c r="V150" s="15"/>
      <c r="W150" s="457"/>
      <c r="X150" s="15"/>
      <c r="Y150" s="381">
        <f>SUM(Y135:Y148)</f>
        <v>0</v>
      </c>
      <c r="Z150" s="389">
        <f>SUM(Z135:Z148)</f>
        <v>0</v>
      </c>
      <c r="AA150" s="393">
        <f t="shared" si="154"/>
        <v>0</v>
      </c>
      <c r="AB150" s="398">
        <f t="shared" si="155"/>
        <v>0</v>
      </c>
      <c r="AC150" s="402">
        <f t="shared" ref="AC150" si="159">IF(T150&lt;&gt;0,Z150-H150,0)</f>
        <v>0</v>
      </c>
      <c r="AD150" s="60"/>
    </row>
    <row r="151" spans="2:30" ht="15.75" customHeight="1" x14ac:dyDescent="0.35">
      <c r="B151" s="78"/>
      <c r="C151" s="556"/>
      <c r="D151" s="491"/>
      <c r="E151" s="28"/>
      <c r="F151" s="38"/>
      <c r="G151" s="38"/>
      <c r="H151" s="342"/>
      <c r="I151" s="38"/>
      <c r="J151" s="342"/>
      <c r="K151" s="342"/>
      <c r="L151" s="342"/>
      <c r="M151" s="342"/>
      <c r="N151" s="342"/>
      <c r="O151" s="342"/>
      <c r="P151" s="342"/>
      <c r="Q151" s="342"/>
      <c r="R151" s="342"/>
      <c r="S151" s="342"/>
      <c r="T151" s="342"/>
      <c r="U151" s="342"/>
      <c r="V151" s="38"/>
      <c r="W151" s="266"/>
      <c r="X151" s="38"/>
      <c r="Y151" s="377"/>
      <c r="Z151" s="377"/>
      <c r="AA151" s="377"/>
      <c r="AB151" s="377"/>
      <c r="AC151" s="377"/>
      <c r="AD151" s="60"/>
    </row>
    <row r="152" spans="2:30" ht="15.75" customHeight="1" thickBot="1" x14ac:dyDescent="0.4">
      <c r="B152" s="78"/>
      <c r="C152" s="544" t="s">
        <v>241</v>
      </c>
      <c r="D152" s="489"/>
      <c r="E152" s="38"/>
      <c r="F152" s="38"/>
      <c r="G152" s="38"/>
      <c r="H152" s="343"/>
      <c r="I152" s="38"/>
      <c r="J152" s="343"/>
      <c r="K152" s="343"/>
      <c r="L152" s="343"/>
      <c r="M152" s="343"/>
      <c r="N152" s="343"/>
      <c r="O152" s="343"/>
      <c r="P152" s="343"/>
      <c r="Q152" s="343"/>
      <c r="R152" s="343"/>
      <c r="S152" s="343"/>
      <c r="T152" s="343"/>
      <c r="U152" s="343"/>
      <c r="V152" s="38"/>
      <c r="W152" s="267"/>
      <c r="X152" s="38"/>
      <c r="Y152" s="378"/>
      <c r="Z152" s="378"/>
      <c r="AA152" s="378"/>
      <c r="AB152" s="378"/>
      <c r="AC152" s="378"/>
      <c r="AD152" s="60"/>
    </row>
    <row r="153" spans="2:30" ht="15.75" customHeight="1" x14ac:dyDescent="0.3">
      <c r="B153" s="78"/>
      <c r="C153" s="490" t="s">
        <v>242</v>
      </c>
      <c r="D153" s="491"/>
      <c r="E153" s="32"/>
      <c r="F153" s="32"/>
      <c r="G153" s="32"/>
      <c r="H153" s="92">
        <v>0</v>
      </c>
      <c r="I153" s="32"/>
      <c r="J153" s="90">
        <v>0</v>
      </c>
      <c r="K153" s="64">
        <v>0</v>
      </c>
      <c r="L153" s="65">
        <f t="shared" ref="L153:L168" si="160">IF(K153&lt;&gt;0,K153-J153,0)</f>
        <v>0</v>
      </c>
      <c r="M153" s="93">
        <v>0</v>
      </c>
      <c r="N153" s="64">
        <v>0</v>
      </c>
      <c r="O153" s="65">
        <f t="shared" ref="O153:O168" si="161">IF(N153&lt;&gt;0,N153-M153,0)</f>
        <v>0</v>
      </c>
      <c r="P153" s="93">
        <v>0</v>
      </c>
      <c r="Q153" s="64">
        <v>0</v>
      </c>
      <c r="R153" s="65">
        <f t="shared" ref="R153:R168" si="162">IF(Q153&gt;0,Q153-P153,0)</f>
        <v>0</v>
      </c>
      <c r="S153" s="93">
        <v>0</v>
      </c>
      <c r="T153" s="64">
        <v>0</v>
      </c>
      <c r="U153" s="65">
        <f t="shared" ref="U153:U168" si="163">IF(T153&lt;&gt;0,T153-S153,0)</f>
        <v>0</v>
      </c>
      <c r="V153" s="1"/>
      <c r="W153" s="264" t="s">
        <v>374</v>
      </c>
      <c r="X153" s="1"/>
      <c r="Y153" s="375">
        <f t="shared" ref="Y153:Y167" si="164">J153+M153+P153+S153</f>
        <v>0</v>
      </c>
      <c r="Z153" s="388">
        <f t="shared" ref="Z153:Z168" si="165">K153+N153+Q153+T153</f>
        <v>0</v>
      </c>
      <c r="AA153" s="393">
        <f t="shared" ref="AA153:AA170" si="166">IF(Z153&lt;&gt;0,Z153-Y153,0)</f>
        <v>0</v>
      </c>
      <c r="AB153" s="398">
        <f t="shared" ref="AB153:AB170" si="167">IF(AND(H153&lt;&gt;0,Y153&lt;&gt;0),Y153-H153, 0)</f>
        <v>0</v>
      </c>
      <c r="AC153" s="402">
        <f t="shared" ref="AC153:AC168" si="168">IF(T153&lt;&gt;0,Z153-H153,0)</f>
        <v>0</v>
      </c>
      <c r="AD153" s="60"/>
    </row>
    <row r="154" spans="2:30" ht="15.75" customHeight="1" x14ac:dyDescent="0.3">
      <c r="B154" s="78"/>
      <c r="C154" s="482" t="s">
        <v>182</v>
      </c>
      <c r="D154" s="483"/>
      <c r="E154" s="32"/>
      <c r="F154" s="32"/>
      <c r="G154" s="32"/>
      <c r="H154" s="92">
        <v>0</v>
      </c>
      <c r="I154" s="32"/>
      <c r="J154" s="90">
        <v>0</v>
      </c>
      <c r="K154" s="64">
        <v>0</v>
      </c>
      <c r="L154" s="65">
        <f t="shared" si="160"/>
        <v>0</v>
      </c>
      <c r="M154" s="93">
        <v>0</v>
      </c>
      <c r="N154" s="64">
        <v>0</v>
      </c>
      <c r="O154" s="65">
        <f t="shared" si="161"/>
        <v>0</v>
      </c>
      <c r="P154" s="93">
        <v>0</v>
      </c>
      <c r="Q154" s="64">
        <v>0</v>
      </c>
      <c r="R154" s="65">
        <f t="shared" si="162"/>
        <v>0</v>
      </c>
      <c r="S154" s="93">
        <v>0</v>
      </c>
      <c r="T154" s="64">
        <v>0</v>
      </c>
      <c r="U154" s="65">
        <f t="shared" si="163"/>
        <v>0</v>
      </c>
      <c r="V154" s="1"/>
      <c r="W154" s="499"/>
      <c r="X154" s="1"/>
      <c r="Y154" s="375">
        <f t="shared" si="164"/>
        <v>0</v>
      </c>
      <c r="Z154" s="388">
        <f t="shared" si="165"/>
        <v>0</v>
      </c>
      <c r="AA154" s="393">
        <f t="shared" si="166"/>
        <v>0</v>
      </c>
      <c r="AB154" s="398">
        <f t="shared" si="167"/>
        <v>0</v>
      </c>
      <c r="AC154" s="402">
        <f t="shared" si="168"/>
        <v>0</v>
      </c>
      <c r="AD154" s="60"/>
    </row>
    <row r="155" spans="2:30" ht="15.75" customHeight="1" x14ac:dyDescent="0.3">
      <c r="B155" s="78"/>
      <c r="C155" s="482" t="s">
        <v>184</v>
      </c>
      <c r="D155" s="483"/>
      <c r="E155" s="32"/>
      <c r="F155" s="32"/>
      <c r="G155" s="32"/>
      <c r="H155" s="92">
        <v>0</v>
      </c>
      <c r="I155" s="32"/>
      <c r="J155" s="90">
        <v>0</v>
      </c>
      <c r="K155" s="64">
        <v>0</v>
      </c>
      <c r="L155" s="65">
        <f t="shared" si="160"/>
        <v>0</v>
      </c>
      <c r="M155" s="93">
        <v>0</v>
      </c>
      <c r="N155" s="64">
        <v>0</v>
      </c>
      <c r="O155" s="65">
        <f t="shared" si="161"/>
        <v>0</v>
      </c>
      <c r="P155" s="93">
        <v>0</v>
      </c>
      <c r="Q155" s="64">
        <v>0</v>
      </c>
      <c r="R155" s="65">
        <f t="shared" si="162"/>
        <v>0</v>
      </c>
      <c r="S155" s="93">
        <v>0</v>
      </c>
      <c r="T155" s="64">
        <v>0</v>
      </c>
      <c r="U155" s="65">
        <f t="shared" si="163"/>
        <v>0</v>
      </c>
      <c r="V155" s="1"/>
      <c r="W155" s="453"/>
      <c r="X155" s="1"/>
      <c r="Y155" s="375">
        <f t="shared" si="164"/>
        <v>0</v>
      </c>
      <c r="Z155" s="388">
        <f t="shared" si="165"/>
        <v>0</v>
      </c>
      <c r="AA155" s="393">
        <f t="shared" si="166"/>
        <v>0</v>
      </c>
      <c r="AB155" s="398">
        <f t="shared" si="167"/>
        <v>0</v>
      </c>
      <c r="AC155" s="402">
        <f t="shared" si="168"/>
        <v>0</v>
      </c>
      <c r="AD155" s="60"/>
    </row>
    <row r="156" spans="2:30" ht="15.75" customHeight="1" x14ac:dyDescent="0.3">
      <c r="B156" s="78"/>
      <c r="C156" s="482" t="s">
        <v>213</v>
      </c>
      <c r="D156" s="483"/>
      <c r="E156" s="32"/>
      <c r="F156" s="32"/>
      <c r="G156" s="32"/>
      <c r="H156" s="321">
        <v>0</v>
      </c>
      <c r="I156" s="32"/>
      <c r="J156" s="322">
        <v>0</v>
      </c>
      <c r="K156" s="323">
        <v>0</v>
      </c>
      <c r="L156" s="324">
        <f t="shared" si="160"/>
        <v>0</v>
      </c>
      <c r="M156" s="325">
        <v>0</v>
      </c>
      <c r="N156" s="323">
        <v>0</v>
      </c>
      <c r="O156" s="324">
        <f t="shared" si="161"/>
        <v>0</v>
      </c>
      <c r="P156" s="325">
        <v>0</v>
      </c>
      <c r="Q156" s="323">
        <v>0</v>
      </c>
      <c r="R156" s="324">
        <f t="shared" si="162"/>
        <v>0</v>
      </c>
      <c r="S156" s="325">
        <v>0</v>
      </c>
      <c r="T156" s="323">
        <v>0</v>
      </c>
      <c r="U156" s="324">
        <f t="shared" si="163"/>
        <v>0</v>
      </c>
      <c r="V156" s="1"/>
      <c r="W156" s="453"/>
      <c r="X156" s="1"/>
      <c r="Y156" s="381">
        <f t="shared" si="164"/>
        <v>0</v>
      </c>
      <c r="Z156" s="389">
        <f t="shared" si="165"/>
        <v>0</v>
      </c>
      <c r="AA156" s="394">
        <f t="shared" si="166"/>
        <v>0</v>
      </c>
      <c r="AB156" s="399">
        <f t="shared" si="167"/>
        <v>0</v>
      </c>
      <c r="AC156" s="403">
        <f t="shared" si="168"/>
        <v>0</v>
      </c>
      <c r="AD156" s="60"/>
    </row>
    <row r="157" spans="2:30" ht="15.75" customHeight="1" x14ac:dyDescent="0.3">
      <c r="B157" s="78"/>
      <c r="C157" s="482" t="s">
        <v>353</v>
      </c>
      <c r="D157" s="483"/>
      <c r="E157" s="32"/>
      <c r="F157" s="32"/>
      <c r="G157" s="32"/>
      <c r="H157" s="326"/>
      <c r="I157" s="32"/>
      <c r="J157" s="326"/>
      <c r="K157" s="326"/>
      <c r="L157" s="327"/>
      <c r="M157" s="326"/>
      <c r="N157" s="326"/>
      <c r="O157" s="327"/>
      <c r="P157" s="326"/>
      <c r="Q157" s="326"/>
      <c r="R157" s="327"/>
      <c r="S157" s="326"/>
      <c r="T157" s="326"/>
      <c r="U157" s="327"/>
      <c r="V157" s="1"/>
      <c r="W157" s="453"/>
      <c r="X157" s="1"/>
      <c r="Y157" s="382"/>
      <c r="Z157" s="382"/>
      <c r="AA157" s="382"/>
      <c r="AB157" s="382"/>
      <c r="AC157" s="382"/>
      <c r="AD157" s="60"/>
    </row>
    <row r="158" spans="2:30" ht="15.75" customHeight="1" x14ac:dyDescent="0.3">
      <c r="B158" s="78"/>
      <c r="C158" s="482" t="s">
        <v>344</v>
      </c>
      <c r="D158" s="483"/>
      <c r="E158" s="32"/>
      <c r="F158" s="32"/>
      <c r="G158" s="32"/>
      <c r="H158" s="316">
        <v>0</v>
      </c>
      <c r="I158" s="32"/>
      <c r="J158" s="317">
        <v>0</v>
      </c>
      <c r="K158" s="318">
        <v>0</v>
      </c>
      <c r="L158" s="319">
        <f t="shared" si="160"/>
        <v>0</v>
      </c>
      <c r="M158" s="320">
        <v>0</v>
      </c>
      <c r="N158" s="318">
        <v>0</v>
      </c>
      <c r="O158" s="319">
        <f t="shared" si="161"/>
        <v>0</v>
      </c>
      <c r="P158" s="320">
        <v>0</v>
      </c>
      <c r="Q158" s="318">
        <v>0</v>
      </c>
      <c r="R158" s="319">
        <f t="shared" si="162"/>
        <v>0</v>
      </c>
      <c r="S158" s="320">
        <v>0</v>
      </c>
      <c r="T158" s="318">
        <v>0</v>
      </c>
      <c r="U158" s="319">
        <f t="shared" si="163"/>
        <v>0</v>
      </c>
      <c r="V158" s="1"/>
      <c r="W158" s="453"/>
      <c r="X158" s="1"/>
      <c r="Y158" s="383">
        <f t="shared" si="164"/>
        <v>0</v>
      </c>
      <c r="Z158" s="390">
        <f t="shared" si="165"/>
        <v>0</v>
      </c>
      <c r="AA158" s="395">
        <f t="shared" si="166"/>
        <v>0</v>
      </c>
      <c r="AB158" s="400">
        <f t="shared" si="167"/>
        <v>0</v>
      </c>
      <c r="AC158" s="404">
        <f t="shared" si="168"/>
        <v>0</v>
      </c>
      <c r="AD158" s="60"/>
    </row>
    <row r="159" spans="2:30" ht="15.75" customHeight="1" x14ac:dyDescent="0.3">
      <c r="B159" s="78"/>
      <c r="C159" s="482" t="s">
        <v>158</v>
      </c>
      <c r="D159" s="483"/>
      <c r="E159" s="32"/>
      <c r="F159" s="32"/>
      <c r="G159" s="32"/>
      <c r="H159" s="92">
        <v>0</v>
      </c>
      <c r="I159" s="32"/>
      <c r="J159" s="90">
        <v>0</v>
      </c>
      <c r="K159" s="64">
        <v>0</v>
      </c>
      <c r="L159" s="65">
        <f t="shared" si="160"/>
        <v>0</v>
      </c>
      <c r="M159" s="93">
        <v>0</v>
      </c>
      <c r="N159" s="64">
        <v>0</v>
      </c>
      <c r="O159" s="65">
        <f t="shared" si="161"/>
        <v>0</v>
      </c>
      <c r="P159" s="93">
        <v>0</v>
      </c>
      <c r="Q159" s="64">
        <v>0</v>
      </c>
      <c r="R159" s="65">
        <f t="shared" si="162"/>
        <v>0</v>
      </c>
      <c r="S159" s="93">
        <v>0</v>
      </c>
      <c r="T159" s="64">
        <v>0</v>
      </c>
      <c r="U159" s="65">
        <f t="shared" si="163"/>
        <v>0</v>
      </c>
      <c r="V159" s="1"/>
      <c r="W159" s="453"/>
      <c r="X159" s="1"/>
      <c r="Y159" s="375">
        <f>J159+M159+P159+S159</f>
        <v>0</v>
      </c>
      <c r="Z159" s="388">
        <f t="shared" si="165"/>
        <v>0</v>
      </c>
      <c r="AA159" s="393">
        <f t="shared" si="166"/>
        <v>0</v>
      </c>
      <c r="AB159" s="398">
        <f t="shared" si="167"/>
        <v>0</v>
      </c>
      <c r="AC159" s="402">
        <f t="shared" si="168"/>
        <v>0</v>
      </c>
      <c r="AD159" s="60"/>
    </row>
    <row r="160" spans="2:30" ht="15.75" customHeight="1" x14ac:dyDescent="0.3">
      <c r="B160" s="78"/>
      <c r="C160" s="482" t="s">
        <v>243</v>
      </c>
      <c r="D160" s="483"/>
      <c r="E160" s="32"/>
      <c r="F160" s="32"/>
      <c r="G160" s="32"/>
      <c r="H160" s="92">
        <v>0</v>
      </c>
      <c r="I160" s="32"/>
      <c r="J160" s="90">
        <v>0</v>
      </c>
      <c r="K160" s="64">
        <v>0</v>
      </c>
      <c r="L160" s="65">
        <f t="shared" si="160"/>
        <v>0</v>
      </c>
      <c r="M160" s="93">
        <v>0</v>
      </c>
      <c r="N160" s="64">
        <v>0</v>
      </c>
      <c r="O160" s="65">
        <f t="shared" si="161"/>
        <v>0</v>
      </c>
      <c r="P160" s="93">
        <v>0</v>
      </c>
      <c r="Q160" s="64">
        <v>0</v>
      </c>
      <c r="R160" s="65">
        <f t="shared" si="162"/>
        <v>0</v>
      </c>
      <c r="S160" s="93">
        <v>0</v>
      </c>
      <c r="T160" s="64">
        <v>0</v>
      </c>
      <c r="U160" s="65">
        <f t="shared" si="163"/>
        <v>0</v>
      </c>
      <c r="V160" s="1"/>
      <c r="W160" s="453"/>
      <c r="X160" s="1"/>
      <c r="Y160" s="375">
        <f t="shared" ref="Y160" si="169">J160+M160+P160+S160</f>
        <v>0</v>
      </c>
      <c r="Z160" s="388">
        <f t="shared" si="165"/>
        <v>0</v>
      </c>
      <c r="AA160" s="393">
        <f t="shared" si="166"/>
        <v>0</v>
      </c>
      <c r="AB160" s="398">
        <f t="shared" si="167"/>
        <v>0</v>
      </c>
      <c r="AC160" s="402">
        <f t="shared" si="168"/>
        <v>0</v>
      </c>
      <c r="AD160" s="60"/>
    </row>
    <row r="161" spans="2:30" ht="15.75" customHeight="1" x14ac:dyDescent="0.3">
      <c r="B161" s="78"/>
      <c r="C161" s="490" t="s">
        <v>183</v>
      </c>
      <c r="D161" s="491"/>
      <c r="E161" s="12"/>
      <c r="F161" s="12"/>
      <c r="G161" s="12"/>
      <c r="H161" s="92">
        <v>0</v>
      </c>
      <c r="I161" s="12"/>
      <c r="J161" s="90">
        <v>0</v>
      </c>
      <c r="K161" s="64">
        <v>0</v>
      </c>
      <c r="L161" s="65">
        <f t="shared" si="160"/>
        <v>0</v>
      </c>
      <c r="M161" s="93">
        <v>0</v>
      </c>
      <c r="N161" s="64">
        <v>0</v>
      </c>
      <c r="O161" s="65">
        <f t="shared" si="161"/>
        <v>0</v>
      </c>
      <c r="P161" s="93">
        <v>0</v>
      </c>
      <c r="Q161" s="64">
        <v>0</v>
      </c>
      <c r="R161" s="65">
        <f t="shared" si="162"/>
        <v>0</v>
      </c>
      <c r="S161" s="93">
        <v>0</v>
      </c>
      <c r="T161" s="64">
        <v>0</v>
      </c>
      <c r="U161" s="65">
        <f t="shared" si="163"/>
        <v>0</v>
      </c>
      <c r="V161" s="1"/>
      <c r="W161" s="453"/>
      <c r="X161" s="1"/>
      <c r="Y161" s="375">
        <f t="shared" si="164"/>
        <v>0</v>
      </c>
      <c r="Z161" s="388">
        <f t="shared" si="165"/>
        <v>0</v>
      </c>
      <c r="AA161" s="393">
        <f t="shared" si="166"/>
        <v>0</v>
      </c>
      <c r="AB161" s="398">
        <f t="shared" si="167"/>
        <v>0</v>
      </c>
      <c r="AC161" s="402">
        <f t="shared" si="168"/>
        <v>0</v>
      </c>
      <c r="AD161" s="60"/>
    </row>
    <row r="162" spans="2:30" ht="15.75" customHeight="1" x14ac:dyDescent="0.3">
      <c r="B162" s="78"/>
      <c r="C162" s="490" t="s">
        <v>244</v>
      </c>
      <c r="D162" s="491"/>
      <c r="E162" s="12"/>
      <c r="F162" s="12"/>
      <c r="G162" s="12"/>
      <c r="H162" s="92">
        <v>0</v>
      </c>
      <c r="I162" s="12"/>
      <c r="J162" s="90">
        <v>0</v>
      </c>
      <c r="K162" s="64">
        <v>0</v>
      </c>
      <c r="L162" s="65">
        <f t="shared" si="160"/>
        <v>0</v>
      </c>
      <c r="M162" s="93">
        <v>0</v>
      </c>
      <c r="N162" s="64">
        <v>0</v>
      </c>
      <c r="O162" s="65">
        <f t="shared" si="161"/>
        <v>0</v>
      </c>
      <c r="P162" s="93">
        <v>0</v>
      </c>
      <c r="Q162" s="64">
        <v>0</v>
      </c>
      <c r="R162" s="65">
        <f t="shared" si="162"/>
        <v>0</v>
      </c>
      <c r="S162" s="93">
        <v>0</v>
      </c>
      <c r="T162" s="64">
        <v>0</v>
      </c>
      <c r="U162" s="65">
        <f t="shared" si="163"/>
        <v>0</v>
      </c>
      <c r="V162" s="1"/>
      <c r="W162" s="453"/>
      <c r="X162" s="1"/>
      <c r="Y162" s="375">
        <f t="shared" si="164"/>
        <v>0</v>
      </c>
      <c r="Z162" s="388">
        <f t="shared" si="165"/>
        <v>0</v>
      </c>
      <c r="AA162" s="393">
        <f t="shared" si="166"/>
        <v>0</v>
      </c>
      <c r="AB162" s="398">
        <f t="shared" si="167"/>
        <v>0</v>
      </c>
      <c r="AC162" s="402">
        <f t="shared" si="168"/>
        <v>0</v>
      </c>
      <c r="AD162" s="60"/>
    </row>
    <row r="163" spans="2:30" ht="15.75" customHeight="1" x14ac:dyDescent="0.3">
      <c r="B163" s="78"/>
      <c r="C163" s="490" t="s">
        <v>79</v>
      </c>
      <c r="D163" s="491"/>
      <c r="E163" s="32"/>
      <c r="F163" s="32"/>
      <c r="G163" s="32"/>
      <c r="H163" s="92">
        <v>0</v>
      </c>
      <c r="I163" s="32"/>
      <c r="J163" s="90">
        <v>0</v>
      </c>
      <c r="K163" s="64">
        <v>0</v>
      </c>
      <c r="L163" s="65">
        <f t="shared" si="160"/>
        <v>0</v>
      </c>
      <c r="M163" s="93">
        <v>0</v>
      </c>
      <c r="N163" s="64">
        <v>0</v>
      </c>
      <c r="O163" s="65">
        <f t="shared" si="161"/>
        <v>0</v>
      </c>
      <c r="P163" s="93">
        <v>0</v>
      </c>
      <c r="Q163" s="64">
        <v>0</v>
      </c>
      <c r="R163" s="65">
        <f t="shared" si="162"/>
        <v>0</v>
      </c>
      <c r="S163" s="93">
        <v>0</v>
      </c>
      <c r="T163" s="64">
        <v>0</v>
      </c>
      <c r="U163" s="65">
        <f t="shared" si="163"/>
        <v>0</v>
      </c>
      <c r="V163" s="1"/>
      <c r="W163" s="453"/>
      <c r="X163" s="1"/>
      <c r="Y163" s="375">
        <f t="shared" si="164"/>
        <v>0</v>
      </c>
      <c r="Z163" s="388">
        <f t="shared" si="165"/>
        <v>0</v>
      </c>
      <c r="AA163" s="393">
        <f t="shared" si="166"/>
        <v>0</v>
      </c>
      <c r="AB163" s="398">
        <f t="shared" si="167"/>
        <v>0</v>
      </c>
      <c r="AC163" s="402">
        <f t="shared" si="168"/>
        <v>0</v>
      </c>
      <c r="AD163" s="60"/>
    </row>
    <row r="164" spans="2:30" ht="15.75" customHeight="1" x14ac:dyDescent="0.3">
      <c r="B164" s="78"/>
      <c r="C164" s="490" t="s">
        <v>245</v>
      </c>
      <c r="D164" s="491"/>
      <c r="E164" s="28"/>
      <c r="F164" s="28"/>
      <c r="G164" s="28"/>
      <c r="H164" s="92">
        <v>0</v>
      </c>
      <c r="I164" s="28"/>
      <c r="J164" s="90">
        <v>0</v>
      </c>
      <c r="K164" s="64">
        <v>0</v>
      </c>
      <c r="L164" s="65">
        <f t="shared" si="160"/>
        <v>0</v>
      </c>
      <c r="M164" s="93">
        <v>0</v>
      </c>
      <c r="N164" s="64">
        <v>0</v>
      </c>
      <c r="O164" s="65">
        <f t="shared" si="161"/>
        <v>0</v>
      </c>
      <c r="P164" s="93">
        <v>0</v>
      </c>
      <c r="Q164" s="64">
        <v>0</v>
      </c>
      <c r="R164" s="65">
        <f t="shared" si="162"/>
        <v>0</v>
      </c>
      <c r="S164" s="93">
        <v>0</v>
      </c>
      <c r="T164" s="64">
        <v>0</v>
      </c>
      <c r="U164" s="65">
        <f t="shared" si="163"/>
        <v>0</v>
      </c>
      <c r="V164" s="1"/>
      <c r="W164" s="453"/>
      <c r="X164" s="1"/>
      <c r="Y164" s="375">
        <f t="shared" si="164"/>
        <v>0</v>
      </c>
      <c r="Z164" s="388">
        <f t="shared" si="165"/>
        <v>0</v>
      </c>
      <c r="AA164" s="393">
        <f t="shared" si="166"/>
        <v>0</v>
      </c>
      <c r="AB164" s="398">
        <f t="shared" si="167"/>
        <v>0</v>
      </c>
      <c r="AC164" s="402">
        <f t="shared" si="168"/>
        <v>0</v>
      </c>
      <c r="AD164" s="60"/>
    </row>
    <row r="165" spans="2:30" ht="15.75" customHeight="1" x14ac:dyDescent="0.3">
      <c r="B165" s="78"/>
      <c r="C165" s="490" t="s">
        <v>246</v>
      </c>
      <c r="D165" s="491"/>
      <c r="E165" s="32"/>
      <c r="F165" s="32"/>
      <c r="G165" s="32"/>
      <c r="H165" s="92">
        <v>0</v>
      </c>
      <c r="I165" s="32"/>
      <c r="J165" s="90">
        <v>0</v>
      </c>
      <c r="K165" s="64">
        <v>0</v>
      </c>
      <c r="L165" s="65">
        <f t="shared" si="160"/>
        <v>0</v>
      </c>
      <c r="M165" s="93">
        <v>0</v>
      </c>
      <c r="N165" s="64">
        <v>0</v>
      </c>
      <c r="O165" s="65">
        <f t="shared" si="161"/>
        <v>0</v>
      </c>
      <c r="P165" s="93">
        <v>0</v>
      </c>
      <c r="Q165" s="64">
        <v>0</v>
      </c>
      <c r="R165" s="65">
        <f t="shared" si="162"/>
        <v>0</v>
      </c>
      <c r="S165" s="93">
        <v>0</v>
      </c>
      <c r="T165" s="64">
        <v>0</v>
      </c>
      <c r="U165" s="65">
        <f t="shared" si="163"/>
        <v>0</v>
      </c>
      <c r="V165" s="1"/>
      <c r="W165" s="453"/>
      <c r="X165" s="1"/>
      <c r="Y165" s="375">
        <f t="shared" si="164"/>
        <v>0</v>
      </c>
      <c r="Z165" s="388">
        <f t="shared" si="165"/>
        <v>0</v>
      </c>
      <c r="AA165" s="393">
        <f t="shared" si="166"/>
        <v>0</v>
      </c>
      <c r="AB165" s="398">
        <f t="shared" si="167"/>
        <v>0</v>
      </c>
      <c r="AC165" s="402">
        <f t="shared" si="168"/>
        <v>0</v>
      </c>
      <c r="AD165" s="60"/>
    </row>
    <row r="166" spans="2:30" ht="15.75" customHeight="1" x14ac:dyDescent="0.3">
      <c r="B166" s="78"/>
      <c r="C166" s="490" t="s">
        <v>80</v>
      </c>
      <c r="D166" s="491"/>
      <c r="E166" s="32"/>
      <c r="F166" s="32"/>
      <c r="G166" s="32"/>
      <c r="H166" s="92">
        <v>0</v>
      </c>
      <c r="I166" s="32"/>
      <c r="J166" s="90">
        <v>0</v>
      </c>
      <c r="K166" s="64">
        <v>0</v>
      </c>
      <c r="L166" s="65">
        <f t="shared" si="160"/>
        <v>0</v>
      </c>
      <c r="M166" s="93">
        <v>0</v>
      </c>
      <c r="N166" s="64">
        <v>0</v>
      </c>
      <c r="O166" s="65">
        <f t="shared" si="161"/>
        <v>0</v>
      </c>
      <c r="P166" s="93">
        <v>0</v>
      </c>
      <c r="Q166" s="64">
        <v>0</v>
      </c>
      <c r="R166" s="65">
        <f t="shared" si="162"/>
        <v>0</v>
      </c>
      <c r="S166" s="93">
        <v>0</v>
      </c>
      <c r="T166" s="64">
        <v>0</v>
      </c>
      <c r="U166" s="65">
        <f t="shared" si="163"/>
        <v>0</v>
      </c>
      <c r="V166" s="1"/>
      <c r="W166" s="453"/>
      <c r="X166" s="1"/>
      <c r="Y166" s="375">
        <f t="shared" si="164"/>
        <v>0</v>
      </c>
      <c r="Z166" s="388">
        <f t="shared" si="165"/>
        <v>0</v>
      </c>
      <c r="AA166" s="393">
        <f t="shared" si="166"/>
        <v>0</v>
      </c>
      <c r="AB166" s="398">
        <f t="shared" si="167"/>
        <v>0</v>
      </c>
      <c r="AC166" s="402">
        <f t="shared" si="168"/>
        <v>0</v>
      </c>
      <c r="AD166" s="60"/>
    </row>
    <row r="167" spans="2:30" ht="15.75" customHeight="1" x14ac:dyDescent="0.3">
      <c r="B167" s="78"/>
      <c r="C167" s="482" t="s">
        <v>247</v>
      </c>
      <c r="D167" s="483"/>
      <c r="E167" s="32"/>
      <c r="F167" s="32"/>
      <c r="G167" s="32"/>
      <c r="H167" s="92">
        <v>0</v>
      </c>
      <c r="I167" s="32"/>
      <c r="J167" s="90">
        <v>0</v>
      </c>
      <c r="K167" s="64">
        <v>0</v>
      </c>
      <c r="L167" s="65">
        <f t="shared" si="160"/>
        <v>0</v>
      </c>
      <c r="M167" s="93">
        <v>0</v>
      </c>
      <c r="N167" s="64">
        <v>0</v>
      </c>
      <c r="O167" s="65">
        <f t="shared" si="161"/>
        <v>0</v>
      </c>
      <c r="P167" s="93">
        <v>0</v>
      </c>
      <c r="Q167" s="64">
        <v>0</v>
      </c>
      <c r="R167" s="65">
        <f t="shared" si="162"/>
        <v>0</v>
      </c>
      <c r="S167" s="93">
        <v>0</v>
      </c>
      <c r="T167" s="64">
        <v>0</v>
      </c>
      <c r="U167" s="65">
        <f t="shared" si="163"/>
        <v>0</v>
      </c>
      <c r="V167" s="1"/>
      <c r="W167" s="453"/>
      <c r="X167" s="1"/>
      <c r="Y167" s="375">
        <f t="shared" si="164"/>
        <v>0</v>
      </c>
      <c r="Z167" s="388">
        <f t="shared" si="165"/>
        <v>0</v>
      </c>
      <c r="AA167" s="393">
        <f t="shared" si="166"/>
        <v>0</v>
      </c>
      <c r="AB167" s="398">
        <f t="shared" si="167"/>
        <v>0</v>
      </c>
      <c r="AC167" s="402">
        <f t="shared" si="168"/>
        <v>0</v>
      </c>
      <c r="AD167" s="60"/>
    </row>
    <row r="168" spans="2:30" ht="15.75" customHeight="1" x14ac:dyDescent="0.3">
      <c r="B168" s="78"/>
      <c r="C168" s="490" t="s">
        <v>248</v>
      </c>
      <c r="D168" s="491"/>
      <c r="E168" s="32"/>
      <c r="F168" s="32"/>
      <c r="G168" s="32"/>
      <c r="H168" s="92">
        <v>0</v>
      </c>
      <c r="I168" s="32"/>
      <c r="J168" s="90">
        <v>0</v>
      </c>
      <c r="K168" s="64">
        <v>0</v>
      </c>
      <c r="L168" s="65">
        <f t="shared" si="160"/>
        <v>0</v>
      </c>
      <c r="M168" s="93">
        <v>0</v>
      </c>
      <c r="N168" s="64">
        <v>0</v>
      </c>
      <c r="O168" s="65">
        <f t="shared" si="161"/>
        <v>0</v>
      </c>
      <c r="P168" s="93">
        <v>0</v>
      </c>
      <c r="Q168" s="64">
        <v>0</v>
      </c>
      <c r="R168" s="65">
        <f t="shared" si="162"/>
        <v>0</v>
      </c>
      <c r="S168" s="93">
        <v>0</v>
      </c>
      <c r="T168" s="64">
        <v>0</v>
      </c>
      <c r="U168" s="65">
        <f t="shared" si="163"/>
        <v>0</v>
      </c>
      <c r="V168" s="1"/>
      <c r="W168" s="453"/>
      <c r="X168" s="1"/>
      <c r="Y168" s="381">
        <f t="shared" ref="Y168" si="170">J168+M168+P168+S168</f>
        <v>0</v>
      </c>
      <c r="Z168" s="389">
        <f t="shared" si="165"/>
        <v>0</v>
      </c>
      <c r="AA168" s="393">
        <f t="shared" si="166"/>
        <v>0</v>
      </c>
      <c r="AB168" s="398">
        <f t="shared" si="167"/>
        <v>0</v>
      </c>
      <c r="AC168" s="402">
        <f t="shared" si="168"/>
        <v>0</v>
      </c>
      <c r="AD168" s="60"/>
    </row>
    <row r="169" spans="2:30" ht="15.75" customHeight="1" x14ac:dyDescent="0.35">
      <c r="B169" s="78"/>
      <c r="C169" s="490"/>
      <c r="D169" s="491"/>
      <c r="E169" s="28"/>
      <c r="F169" s="38"/>
      <c r="G169" s="38"/>
      <c r="H169" s="340"/>
      <c r="I169" s="38"/>
      <c r="J169" s="340"/>
      <c r="K169" s="340"/>
      <c r="L169" s="340"/>
      <c r="M169" s="340"/>
      <c r="N169" s="340"/>
      <c r="O169" s="340"/>
      <c r="P169" s="340"/>
      <c r="Q169" s="340"/>
      <c r="R169" s="340"/>
      <c r="S169" s="340"/>
      <c r="T169" s="340"/>
      <c r="U169" s="340"/>
      <c r="V169" s="38"/>
      <c r="W169" s="453"/>
      <c r="X169" s="38"/>
      <c r="Y169" s="376"/>
      <c r="Z169" s="376"/>
      <c r="AA169" s="376"/>
      <c r="AB169" s="376"/>
      <c r="AC169" s="376"/>
      <c r="AD169" s="60"/>
    </row>
    <row r="170" spans="2:30" ht="15.75" customHeight="1" thickBot="1" x14ac:dyDescent="0.35">
      <c r="B170" s="78"/>
      <c r="C170" s="492" t="s">
        <v>73</v>
      </c>
      <c r="D170" s="493"/>
      <c r="E170" s="30"/>
      <c r="F170" s="30"/>
      <c r="G170" s="30"/>
      <c r="H170" s="341">
        <f t="shared" ref="H170:U170" si="171">SUM(H153:H168)</f>
        <v>0</v>
      </c>
      <c r="I170" s="30"/>
      <c r="J170" s="353">
        <f t="shared" si="171"/>
        <v>0</v>
      </c>
      <c r="K170" s="358">
        <f t="shared" si="171"/>
        <v>0</v>
      </c>
      <c r="L170" s="362">
        <f t="shared" si="171"/>
        <v>0</v>
      </c>
      <c r="M170" s="365">
        <f t="shared" si="171"/>
        <v>0</v>
      </c>
      <c r="N170" s="358">
        <f t="shared" si="171"/>
        <v>0</v>
      </c>
      <c r="O170" s="362">
        <f t="shared" si="171"/>
        <v>0</v>
      </c>
      <c r="P170" s="365">
        <f t="shared" si="171"/>
        <v>0</v>
      </c>
      <c r="Q170" s="358">
        <f t="shared" si="171"/>
        <v>0</v>
      </c>
      <c r="R170" s="362">
        <f t="shared" si="171"/>
        <v>0</v>
      </c>
      <c r="S170" s="365">
        <f t="shared" si="171"/>
        <v>0</v>
      </c>
      <c r="T170" s="358">
        <f t="shared" si="171"/>
        <v>0</v>
      </c>
      <c r="U170" s="362">
        <f t="shared" si="171"/>
        <v>0</v>
      </c>
      <c r="V170" s="15"/>
      <c r="W170" s="457"/>
      <c r="X170" s="15"/>
      <c r="Y170" s="381">
        <f>SUM(Y153:Y168)</f>
        <v>0</v>
      </c>
      <c r="Z170" s="389">
        <f>SUM(Z153:Z168)</f>
        <v>0</v>
      </c>
      <c r="AA170" s="393">
        <f t="shared" si="166"/>
        <v>0</v>
      </c>
      <c r="AB170" s="398">
        <f t="shared" si="167"/>
        <v>0</v>
      </c>
      <c r="AC170" s="402">
        <f t="shared" ref="AC170" si="172">IF(T170&lt;&gt;0,Z170-H170,0)</f>
        <v>0</v>
      </c>
      <c r="AD170" s="60"/>
    </row>
    <row r="171" spans="2:30" ht="15.75" customHeight="1" x14ac:dyDescent="0.35">
      <c r="B171" s="78"/>
      <c r="C171" s="542"/>
      <c r="D171" s="491"/>
      <c r="E171" s="28"/>
      <c r="F171" s="38"/>
      <c r="G171" s="38"/>
      <c r="H171" s="342"/>
      <c r="I171" s="38"/>
      <c r="J171" s="342"/>
      <c r="K171" s="342"/>
      <c r="L171" s="342"/>
      <c r="M171" s="342"/>
      <c r="N171" s="342"/>
      <c r="O171" s="342"/>
      <c r="P171" s="342"/>
      <c r="Q171" s="342"/>
      <c r="R171" s="342"/>
      <c r="S171" s="342"/>
      <c r="T171" s="342"/>
      <c r="U171" s="342"/>
      <c r="V171" s="38"/>
      <c r="W171" s="268"/>
      <c r="X171" s="38"/>
      <c r="Y171" s="377"/>
      <c r="Z171" s="377"/>
      <c r="AA171" s="377"/>
      <c r="AB171" s="377"/>
      <c r="AC171" s="377"/>
      <c r="AD171" s="60"/>
    </row>
    <row r="172" spans="2:30" ht="15.75" customHeight="1" thickBot="1" x14ac:dyDescent="0.4">
      <c r="B172" s="78"/>
      <c r="C172" s="540" t="s">
        <v>283</v>
      </c>
      <c r="D172" s="491"/>
      <c r="E172" s="38"/>
      <c r="F172" s="38"/>
      <c r="G172" s="38"/>
      <c r="H172" s="343"/>
      <c r="I172" s="38"/>
      <c r="J172" s="343"/>
      <c r="K172" s="343"/>
      <c r="L172" s="343"/>
      <c r="M172" s="343"/>
      <c r="N172" s="343"/>
      <c r="O172" s="343"/>
      <c r="P172" s="343"/>
      <c r="Q172" s="343"/>
      <c r="R172" s="343"/>
      <c r="S172" s="343"/>
      <c r="T172" s="343"/>
      <c r="U172" s="343"/>
      <c r="V172" s="38"/>
      <c r="W172" s="267"/>
      <c r="X172" s="38"/>
      <c r="Y172" s="378"/>
      <c r="Z172" s="378"/>
      <c r="AA172" s="378"/>
      <c r="AB172" s="378"/>
      <c r="AC172" s="378"/>
      <c r="AD172" s="60"/>
    </row>
    <row r="173" spans="2:30" ht="15.75" customHeight="1" x14ac:dyDescent="0.3">
      <c r="B173" s="78"/>
      <c r="C173" s="490" t="s">
        <v>288</v>
      </c>
      <c r="D173" s="491"/>
      <c r="E173" s="32"/>
      <c r="F173" s="32"/>
      <c r="G173" s="32"/>
      <c r="H173" s="92">
        <v>0</v>
      </c>
      <c r="I173" s="32"/>
      <c r="J173" s="90">
        <v>0</v>
      </c>
      <c r="K173" s="64">
        <v>0</v>
      </c>
      <c r="L173" s="65">
        <f t="shared" ref="L173:L177" si="173">IF(K173&lt;&gt;0,K173-J173,0)</f>
        <v>0</v>
      </c>
      <c r="M173" s="93">
        <v>0</v>
      </c>
      <c r="N173" s="64">
        <v>0</v>
      </c>
      <c r="O173" s="65">
        <f>IF(N173&lt;&gt;0,N173-M173,0)</f>
        <v>0</v>
      </c>
      <c r="P173" s="93">
        <v>0</v>
      </c>
      <c r="Q173" s="64">
        <v>0</v>
      </c>
      <c r="R173" s="65">
        <f t="shared" ref="R173:R177" si="174">IF(Q173&gt;0,Q173-P173,0)</f>
        <v>0</v>
      </c>
      <c r="S173" s="93">
        <v>0</v>
      </c>
      <c r="T173" s="64">
        <v>0</v>
      </c>
      <c r="U173" s="65">
        <f t="shared" ref="U173:U177" si="175">IF(T173&lt;&gt;0,T173-S173,0)</f>
        <v>0</v>
      </c>
      <c r="V173" s="1"/>
      <c r="W173" s="264" t="s">
        <v>375</v>
      </c>
      <c r="X173" s="1"/>
      <c r="Y173" s="375">
        <f t="shared" ref="Y173:Y174" si="176">J173+M173+P173+S173</f>
        <v>0</v>
      </c>
      <c r="Z173" s="388">
        <f t="shared" ref="Z173:Z177" si="177">K173+N173+Q173+T173</f>
        <v>0</v>
      </c>
      <c r="AA173" s="393">
        <f t="shared" ref="AA173:AA183" si="178">IF(Z173&lt;&gt;0,Z173-Y173,0)</f>
        <v>0</v>
      </c>
      <c r="AB173" s="398">
        <f t="shared" ref="AB173:AB177" si="179">IF(AND(H173&lt;&gt;0,Y173&lt;&gt;0),Y173-H173, 0)</f>
        <v>0</v>
      </c>
      <c r="AC173" s="402">
        <f t="shared" ref="AC173:AC177" si="180">IF(T173&lt;&gt;0,Z173-H173,0)</f>
        <v>0</v>
      </c>
      <c r="AD173" s="60"/>
    </row>
    <row r="174" spans="2:30" ht="15.75" customHeight="1" x14ac:dyDescent="0.3">
      <c r="B174" s="78"/>
      <c r="C174" s="490" t="s">
        <v>289</v>
      </c>
      <c r="D174" s="491"/>
      <c r="E174" s="32"/>
      <c r="F174" s="32"/>
      <c r="G174" s="32"/>
      <c r="H174" s="92">
        <v>0</v>
      </c>
      <c r="I174" s="32"/>
      <c r="J174" s="90">
        <v>0</v>
      </c>
      <c r="K174" s="64">
        <v>0</v>
      </c>
      <c r="L174" s="65">
        <f t="shared" si="173"/>
        <v>0</v>
      </c>
      <c r="M174" s="93">
        <v>0</v>
      </c>
      <c r="N174" s="64">
        <v>0</v>
      </c>
      <c r="O174" s="65">
        <f>IF(N174&lt;&gt;0,N174-M174,0)</f>
        <v>0</v>
      </c>
      <c r="P174" s="93">
        <v>0</v>
      </c>
      <c r="Q174" s="64">
        <v>0</v>
      </c>
      <c r="R174" s="65">
        <f t="shared" si="174"/>
        <v>0</v>
      </c>
      <c r="S174" s="93">
        <v>0</v>
      </c>
      <c r="T174" s="64">
        <v>0</v>
      </c>
      <c r="U174" s="65">
        <f t="shared" si="175"/>
        <v>0</v>
      </c>
      <c r="V174" s="1"/>
      <c r="W174" s="499"/>
      <c r="X174" s="1"/>
      <c r="Y174" s="375">
        <f t="shared" si="176"/>
        <v>0</v>
      </c>
      <c r="Z174" s="388">
        <f t="shared" si="177"/>
        <v>0</v>
      </c>
      <c r="AA174" s="393">
        <f t="shared" si="178"/>
        <v>0</v>
      </c>
      <c r="AB174" s="398">
        <f t="shared" si="179"/>
        <v>0</v>
      </c>
      <c r="AC174" s="402">
        <f t="shared" si="180"/>
        <v>0</v>
      </c>
      <c r="AD174" s="60"/>
    </row>
    <row r="175" spans="2:30" ht="15.75" customHeight="1" x14ac:dyDescent="0.3">
      <c r="B175" s="78"/>
      <c r="C175" s="490" t="s">
        <v>51</v>
      </c>
      <c r="D175" s="491"/>
      <c r="E175" s="32"/>
      <c r="F175" s="32"/>
      <c r="G175" s="32"/>
      <c r="H175" s="92">
        <v>0</v>
      </c>
      <c r="I175" s="32"/>
      <c r="J175" s="90">
        <v>0</v>
      </c>
      <c r="K175" s="64">
        <v>0</v>
      </c>
      <c r="L175" s="65">
        <f t="shared" si="173"/>
        <v>0</v>
      </c>
      <c r="M175" s="93">
        <v>0</v>
      </c>
      <c r="N175" s="64">
        <v>0</v>
      </c>
      <c r="O175" s="65">
        <f>IF(N175&lt;&gt;0,N175-M175,0)</f>
        <v>0</v>
      </c>
      <c r="P175" s="93">
        <v>0</v>
      </c>
      <c r="Q175" s="64">
        <v>0</v>
      </c>
      <c r="R175" s="65">
        <f t="shared" si="174"/>
        <v>0</v>
      </c>
      <c r="S175" s="93">
        <v>0</v>
      </c>
      <c r="T175" s="64">
        <v>0</v>
      </c>
      <c r="U175" s="65">
        <f t="shared" si="175"/>
        <v>0</v>
      </c>
      <c r="V175" s="1"/>
      <c r="W175" s="453"/>
      <c r="X175" s="1"/>
      <c r="Y175" s="375">
        <f t="shared" ref="Y175:Y176" si="181">J175+M175+P175+S175</f>
        <v>0</v>
      </c>
      <c r="Z175" s="388">
        <f t="shared" si="177"/>
        <v>0</v>
      </c>
      <c r="AA175" s="393">
        <f t="shared" si="178"/>
        <v>0</v>
      </c>
      <c r="AB175" s="398">
        <f t="shared" si="179"/>
        <v>0</v>
      </c>
      <c r="AC175" s="402">
        <f t="shared" si="180"/>
        <v>0</v>
      </c>
      <c r="AD175" s="60"/>
    </row>
    <row r="176" spans="2:30" ht="15.75" customHeight="1" x14ac:dyDescent="0.3">
      <c r="B176" s="78"/>
      <c r="C176" s="482" t="s">
        <v>331</v>
      </c>
      <c r="D176" s="483"/>
      <c r="E176" s="32"/>
      <c r="F176" s="32"/>
      <c r="G176" s="32"/>
      <c r="H176" s="92">
        <v>0</v>
      </c>
      <c r="I176" s="32"/>
      <c r="J176" s="90">
        <v>0</v>
      </c>
      <c r="K176" s="64">
        <v>0</v>
      </c>
      <c r="L176" s="65">
        <f t="shared" si="173"/>
        <v>0</v>
      </c>
      <c r="M176" s="93">
        <v>0</v>
      </c>
      <c r="N176" s="64">
        <v>0</v>
      </c>
      <c r="O176" s="65">
        <f>IF(N176&lt;&gt;0,N176-M176,0)</f>
        <v>0</v>
      </c>
      <c r="P176" s="93">
        <v>0</v>
      </c>
      <c r="Q176" s="64">
        <v>0</v>
      </c>
      <c r="R176" s="65">
        <f t="shared" si="174"/>
        <v>0</v>
      </c>
      <c r="S176" s="93">
        <v>0</v>
      </c>
      <c r="T176" s="64">
        <v>0</v>
      </c>
      <c r="U176" s="65">
        <f t="shared" si="175"/>
        <v>0</v>
      </c>
      <c r="V176" s="1"/>
      <c r="W176" s="453"/>
      <c r="X176" s="1"/>
      <c r="Y176" s="375">
        <f t="shared" si="181"/>
        <v>0</v>
      </c>
      <c r="Z176" s="388">
        <f t="shared" si="177"/>
        <v>0</v>
      </c>
      <c r="AA176" s="393">
        <f t="shared" si="178"/>
        <v>0</v>
      </c>
      <c r="AB176" s="398">
        <f t="shared" si="179"/>
        <v>0</v>
      </c>
      <c r="AC176" s="402">
        <f t="shared" si="180"/>
        <v>0</v>
      </c>
      <c r="AD176" s="60"/>
    </row>
    <row r="177" spans="2:30" ht="15.75" customHeight="1" x14ac:dyDescent="0.3">
      <c r="B177" s="78"/>
      <c r="C177" s="490" t="s">
        <v>188</v>
      </c>
      <c r="D177" s="491"/>
      <c r="E177" s="32"/>
      <c r="F177" s="32"/>
      <c r="G177" s="32"/>
      <c r="H177" s="92">
        <v>0</v>
      </c>
      <c r="I177" s="32"/>
      <c r="J177" s="90">
        <v>0</v>
      </c>
      <c r="K177" s="64">
        <v>0</v>
      </c>
      <c r="L177" s="65">
        <f t="shared" si="173"/>
        <v>0</v>
      </c>
      <c r="M177" s="93">
        <v>0</v>
      </c>
      <c r="N177" s="64">
        <v>0</v>
      </c>
      <c r="O177" s="65">
        <f>IF(N177&lt;&gt;0,N177-M177,0)</f>
        <v>0</v>
      </c>
      <c r="P177" s="93">
        <v>0</v>
      </c>
      <c r="Q177" s="64">
        <v>0</v>
      </c>
      <c r="R177" s="65">
        <f t="shared" si="174"/>
        <v>0</v>
      </c>
      <c r="S177" s="93">
        <v>0</v>
      </c>
      <c r="T177" s="64">
        <v>0</v>
      </c>
      <c r="U177" s="65">
        <f t="shared" si="175"/>
        <v>0</v>
      </c>
      <c r="V177" s="1"/>
      <c r="W177" s="453"/>
      <c r="X177" s="1"/>
      <c r="Y177" s="381">
        <f t="shared" ref="Y177" si="182">J177+M177+P177+S177</f>
        <v>0</v>
      </c>
      <c r="Z177" s="389">
        <f t="shared" si="177"/>
        <v>0</v>
      </c>
      <c r="AA177" s="393">
        <f t="shared" si="178"/>
        <v>0</v>
      </c>
      <c r="AB177" s="398">
        <f t="shared" si="179"/>
        <v>0</v>
      </c>
      <c r="AC177" s="402">
        <f t="shared" si="180"/>
        <v>0</v>
      </c>
      <c r="AD177" s="60"/>
    </row>
    <row r="178" spans="2:30" ht="15.75" customHeight="1" x14ac:dyDescent="0.35">
      <c r="B178" s="78"/>
      <c r="C178" s="490"/>
      <c r="D178" s="491"/>
      <c r="E178" s="28"/>
      <c r="F178" s="38"/>
      <c r="G178" s="38"/>
      <c r="H178" s="340"/>
      <c r="I178" s="38"/>
      <c r="J178" s="340"/>
      <c r="K178" s="340"/>
      <c r="L178" s="340"/>
      <c r="M178" s="340"/>
      <c r="N178" s="340"/>
      <c r="O178" s="340"/>
      <c r="P178" s="340"/>
      <c r="Q178" s="340"/>
      <c r="R178" s="340"/>
      <c r="S178" s="340"/>
      <c r="T178" s="340"/>
      <c r="U178" s="340"/>
      <c r="V178" s="38"/>
      <c r="W178" s="453"/>
      <c r="X178" s="38"/>
      <c r="Y178" s="376"/>
      <c r="Z178" s="376"/>
      <c r="AA178" s="376"/>
      <c r="AB178" s="376"/>
      <c r="AC178" s="376"/>
      <c r="AD178" s="60"/>
    </row>
    <row r="179" spans="2:30" ht="15.75" customHeight="1" thickBot="1" x14ac:dyDescent="0.35">
      <c r="B179" s="78"/>
      <c r="C179" s="492" t="s">
        <v>74</v>
      </c>
      <c r="D179" s="493"/>
      <c r="E179" s="30"/>
      <c r="F179" s="30"/>
      <c r="G179" s="30"/>
      <c r="H179" s="341">
        <f t="shared" ref="H179:U179" si="183">SUM(H173:H177)</f>
        <v>0</v>
      </c>
      <c r="I179" s="30"/>
      <c r="J179" s="353">
        <f t="shared" si="183"/>
        <v>0</v>
      </c>
      <c r="K179" s="358">
        <f t="shared" si="183"/>
        <v>0</v>
      </c>
      <c r="L179" s="362">
        <f t="shared" si="183"/>
        <v>0</v>
      </c>
      <c r="M179" s="365">
        <f t="shared" si="183"/>
        <v>0</v>
      </c>
      <c r="N179" s="358">
        <f t="shared" si="183"/>
        <v>0</v>
      </c>
      <c r="O179" s="362">
        <f t="shared" si="183"/>
        <v>0</v>
      </c>
      <c r="P179" s="365">
        <f t="shared" si="183"/>
        <v>0</v>
      </c>
      <c r="Q179" s="358">
        <f t="shared" si="183"/>
        <v>0</v>
      </c>
      <c r="R179" s="362">
        <f t="shared" si="183"/>
        <v>0</v>
      </c>
      <c r="S179" s="365">
        <f t="shared" si="183"/>
        <v>0</v>
      </c>
      <c r="T179" s="358">
        <f t="shared" si="183"/>
        <v>0</v>
      </c>
      <c r="U179" s="362">
        <f t="shared" si="183"/>
        <v>0</v>
      </c>
      <c r="V179" s="15"/>
      <c r="W179" s="457"/>
      <c r="X179" s="15"/>
      <c r="Y179" s="381">
        <f>SUM(Y173:Y177)</f>
        <v>0</v>
      </c>
      <c r="Z179" s="389">
        <f>SUM(Z173:Z177)</f>
        <v>0</v>
      </c>
      <c r="AA179" s="393">
        <f t="shared" si="178"/>
        <v>0</v>
      </c>
      <c r="AB179" s="398">
        <f t="shared" ref="AB179" si="184">IF(AND(H179&lt;&gt;0,Y179&lt;&gt;0),Y179-H179, 0)</f>
        <v>0</v>
      </c>
      <c r="AC179" s="402">
        <f t="shared" ref="AC179" si="185">IF(T179&lt;&gt;0,Z179-H179,0)</f>
        <v>0</v>
      </c>
      <c r="AD179" s="60"/>
    </row>
    <row r="180" spans="2:30" ht="15.75" customHeight="1" x14ac:dyDescent="0.35">
      <c r="B180" s="78"/>
      <c r="C180" s="541"/>
      <c r="D180" s="524"/>
      <c r="E180" s="28"/>
      <c r="F180" s="38"/>
      <c r="G180" s="38"/>
      <c r="H180" s="340"/>
      <c r="I180" s="38"/>
      <c r="J180" s="340"/>
      <c r="K180" s="340"/>
      <c r="L180" s="340"/>
      <c r="M180" s="340"/>
      <c r="N180" s="340"/>
      <c r="O180" s="340"/>
      <c r="P180" s="340"/>
      <c r="Q180" s="340"/>
      <c r="R180" s="340"/>
      <c r="S180" s="340"/>
      <c r="T180" s="340"/>
      <c r="U180" s="340"/>
      <c r="V180" s="38"/>
      <c r="W180" s="259"/>
      <c r="X180" s="38"/>
      <c r="Y180" s="376"/>
      <c r="Z180" s="376"/>
      <c r="AA180" s="376"/>
      <c r="AB180" s="376"/>
      <c r="AC180" s="376"/>
      <c r="AD180" s="60"/>
    </row>
    <row r="181" spans="2:30" ht="15.75" customHeight="1" x14ac:dyDescent="0.3">
      <c r="B181" s="78"/>
      <c r="C181" s="545" t="s">
        <v>75</v>
      </c>
      <c r="D181" s="546"/>
      <c r="E181" s="25"/>
      <c r="F181" s="25"/>
      <c r="G181" s="25"/>
      <c r="H181" s="341">
        <f t="shared" ref="H181:Z181" si="186">H108+H120+H126+H132+H150+H170+H179</f>
        <v>0</v>
      </c>
      <c r="I181" s="25"/>
      <c r="J181" s="353">
        <f t="shared" si="186"/>
        <v>0</v>
      </c>
      <c r="K181" s="358">
        <f t="shared" si="186"/>
        <v>0</v>
      </c>
      <c r="L181" s="362">
        <f t="shared" si="186"/>
        <v>0</v>
      </c>
      <c r="M181" s="365">
        <f t="shared" si="186"/>
        <v>0</v>
      </c>
      <c r="N181" s="358">
        <f t="shared" si="186"/>
        <v>0</v>
      </c>
      <c r="O181" s="362">
        <f t="shared" si="186"/>
        <v>0</v>
      </c>
      <c r="P181" s="365">
        <f t="shared" si="186"/>
        <v>0</v>
      </c>
      <c r="Q181" s="358">
        <f t="shared" si="186"/>
        <v>0</v>
      </c>
      <c r="R181" s="362">
        <f t="shared" si="186"/>
        <v>0</v>
      </c>
      <c r="S181" s="365">
        <f t="shared" si="186"/>
        <v>0</v>
      </c>
      <c r="T181" s="358">
        <f t="shared" si="186"/>
        <v>0</v>
      </c>
      <c r="U181" s="362">
        <f t="shared" si="186"/>
        <v>0</v>
      </c>
      <c r="V181" s="15"/>
      <c r="W181" s="260"/>
      <c r="X181" s="15"/>
      <c r="Y181" s="381">
        <f t="shared" si="186"/>
        <v>0</v>
      </c>
      <c r="Z181" s="389">
        <f t="shared" si="186"/>
        <v>0</v>
      </c>
      <c r="AA181" s="393">
        <f t="shared" si="178"/>
        <v>0</v>
      </c>
      <c r="AB181" s="398">
        <f t="shared" ref="AB181" si="187">IF(AND(H181&lt;&gt;0,Y181&lt;&gt;0),Y181-H181, 0)</f>
        <v>0</v>
      </c>
      <c r="AC181" s="402">
        <f t="shared" ref="AC181" si="188">IF(T181&lt;&gt;0,Z181-H181,0)</f>
        <v>0</v>
      </c>
      <c r="AD181" s="60"/>
    </row>
    <row r="182" spans="2:30" ht="15.75" customHeight="1" x14ac:dyDescent="0.35">
      <c r="B182" s="78"/>
      <c r="C182" s="541"/>
      <c r="D182" s="524"/>
      <c r="E182" s="28"/>
      <c r="F182" s="38"/>
      <c r="G182" s="38"/>
      <c r="H182" s="340"/>
      <c r="I182" s="38"/>
      <c r="J182" s="340"/>
      <c r="K182" s="340"/>
      <c r="L182" s="340"/>
      <c r="M182" s="340"/>
      <c r="N182" s="340"/>
      <c r="O182" s="340"/>
      <c r="P182" s="340"/>
      <c r="Q182" s="340"/>
      <c r="R182" s="340"/>
      <c r="S182" s="340"/>
      <c r="T182" s="340"/>
      <c r="U182" s="340"/>
      <c r="V182" s="38"/>
      <c r="W182" s="260"/>
      <c r="X182" s="38"/>
      <c r="Y182" s="376"/>
      <c r="Z182" s="376"/>
      <c r="AA182" s="376"/>
      <c r="AB182" s="376"/>
      <c r="AC182" s="376"/>
      <c r="AD182" s="60"/>
    </row>
    <row r="183" spans="2:30" ht="15.75" customHeight="1" thickBot="1" x14ac:dyDescent="0.35">
      <c r="B183" s="78"/>
      <c r="C183" s="554" t="s">
        <v>207</v>
      </c>
      <c r="D183" s="555"/>
      <c r="E183" s="25"/>
      <c r="F183" s="25"/>
      <c r="G183" s="25"/>
      <c r="H183" s="346">
        <f t="shared" ref="H183:Z183" si="189">H65-H181</f>
        <v>0</v>
      </c>
      <c r="I183" s="25"/>
      <c r="J183" s="354">
        <f t="shared" si="189"/>
        <v>0</v>
      </c>
      <c r="K183" s="359">
        <f t="shared" si="189"/>
        <v>0</v>
      </c>
      <c r="L183" s="363">
        <f t="shared" si="189"/>
        <v>0</v>
      </c>
      <c r="M183" s="366">
        <f t="shared" si="189"/>
        <v>0</v>
      </c>
      <c r="N183" s="359">
        <f t="shared" si="189"/>
        <v>0</v>
      </c>
      <c r="O183" s="363">
        <f t="shared" si="189"/>
        <v>0</v>
      </c>
      <c r="P183" s="366">
        <f t="shared" si="189"/>
        <v>0</v>
      </c>
      <c r="Q183" s="359">
        <f t="shared" si="189"/>
        <v>0</v>
      </c>
      <c r="R183" s="363">
        <f t="shared" si="189"/>
        <v>0</v>
      </c>
      <c r="S183" s="366">
        <f t="shared" si="189"/>
        <v>0</v>
      </c>
      <c r="T183" s="359">
        <f t="shared" si="189"/>
        <v>0</v>
      </c>
      <c r="U183" s="363">
        <f t="shared" si="189"/>
        <v>0</v>
      </c>
      <c r="V183" s="15"/>
      <c r="W183" s="260"/>
      <c r="X183" s="15"/>
      <c r="Y183" s="384">
        <f t="shared" si="189"/>
        <v>0</v>
      </c>
      <c r="Z183" s="391">
        <f t="shared" si="189"/>
        <v>0</v>
      </c>
      <c r="AA183" s="396">
        <f t="shared" si="178"/>
        <v>0</v>
      </c>
      <c r="AB183" s="384">
        <f t="shared" ref="AB183" si="190">IF(AND(H183&lt;&gt;0,Y183&lt;&gt;0),Y183-H183, 0)</f>
        <v>0</v>
      </c>
      <c r="AC183" s="405">
        <f>IF(T183&lt;&gt;0,Z183-H183,0)</f>
        <v>0</v>
      </c>
      <c r="AD183" s="60"/>
    </row>
    <row r="184" spans="2:30" ht="15.75" customHeight="1" x14ac:dyDescent="0.35">
      <c r="B184" s="78"/>
      <c r="C184" s="24"/>
      <c r="D184" s="120"/>
      <c r="E184" s="12"/>
      <c r="F184" s="38"/>
      <c r="G184" s="38"/>
      <c r="H184" s="345"/>
      <c r="I184" s="38"/>
      <c r="J184" s="345"/>
      <c r="K184" s="345"/>
      <c r="L184" s="345"/>
      <c r="M184" s="345"/>
      <c r="N184" s="345"/>
      <c r="O184" s="345"/>
      <c r="P184" s="345"/>
      <c r="Q184" s="345"/>
      <c r="R184" s="345"/>
      <c r="S184" s="345"/>
      <c r="T184" s="345"/>
      <c r="U184" s="345"/>
      <c r="V184" s="38"/>
      <c r="W184" s="261"/>
      <c r="X184" s="38"/>
      <c r="Y184" s="345"/>
      <c r="Z184" s="345"/>
      <c r="AA184" s="345"/>
      <c r="AB184" s="345"/>
      <c r="AC184" s="345"/>
      <c r="AD184" s="59"/>
    </row>
    <row r="185" spans="2:30" ht="15.75" customHeight="1" x14ac:dyDescent="0.3">
      <c r="B185" s="78"/>
      <c r="C185" s="33" t="s">
        <v>282</v>
      </c>
      <c r="D185" s="34"/>
      <c r="E185" s="35"/>
      <c r="F185" s="35"/>
      <c r="G185" s="35"/>
      <c r="H185" s="347"/>
      <c r="I185" s="35"/>
      <c r="J185" s="347"/>
      <c r="K185" s="347"/>
      <c r="L185" s="347"/>
      <c r="M185" s="347"/>
      <c r="N185" s="347"/>
      <c r="O185" s="337"/>
      <c r="P185" s="337"/>
      <c r="Q185" s="337"/>
      <c r="R185" s="337"/>
      <c r="S185" s="337"/>
      <c r="T185" s="337"/>
      <c r="U185" s="337"/>
      <c r="V185" s="12"/>
      <c r="W185" s="12"/>
      <c r="X185" s="12"/>
      <c r="Y185" s="337"/>
      <c r="Z185" s="337"/>
      <c r="AA185" s="337"/>
      <c r="AB185" s="337"/>
      <c r="AC185" s="337"/>
      <c r="AD185" s="60"/>
    </row>
    <row r="186" spans="2:30" s="23" customFormat="1" ht="31.5" customHeight="1" x14ac:dyDescent="0.35">
      <c r="B186" s="78"/>
      <c r="C186" s="552" t="s">
        <v>273</v>
      </c>
      <c r="D186" s="553"/>
      <c r="E186" s="553"/>
      <c r="F186" s="553"/>
      <c r="G186" s="553"/>
      <c r="H186" s="553"/>
      <c r="I186" s="553"/>
      <c r="J186" s="553"/>
      <c r="K186" s="553"/>
      <c r="L186" s="553"/>
      <c r="M186" s="553"/>
      <c r="N186" s="553"/>
      <c r="O186" s="367"/>
      <c r="P186" s="367"/>
      <c r="Q186" s="367"/>
      <c r="R186" s="367"/>
      <c r="S186" s="367"/>
      <c r="T186" s="367"/>
      <c r="U186" s="367"/>
      <c r="V186" s="190"/>
      <c r="W186" s="120"/>
      <c r="X186" s="190"/>
      <c r="Y186" s="385"/>
      <c r="Z186" s="385"/>
      <c r="AA186" s="385"/>
      <c r="AB186" s="385"/>
      <c r="AC186" s="385"/>
      <c r="AD186" s="191"/>
    </row>
    <row r="187" spans="2:30" s="23" customFormat="1" ht="15.75" customHeight="1" x14ac:dyDescent="0.35">
      <c r="B187" s="78"/>
      <c r="C187" s="552" t="s">
        <v>351</v>
      </c>
      <c r="D187" s="553"/>
      <c r="E187" s="553"/>
      <c r="F187" s="553"/>
      <c r="G187" s="553"/>
      <c r="H187" s="553"/>
      <c r="I187" s="553"/>
      <c r="J187" s="553"/>
      <c r="K187" s="553"/>
      <c r="L187" s="553"/>
      <c r="M187" s="553"/>
      <c r="N187" s="553"/>
      <c r="O187" s="367"/>
      <c r="P187" s="367"/>
      <c r="Q187" s="367"/>
      <c r="R187" s="367"/>
      <c r="S187" s="367"/>
      <c r="T187" s="367"/>
      <c r="U187" s="367"/>
      <c r="V187" s="190"/>
      <c r="W187" s="120"/>
      <c r="X187" s="190"/>
      <c r="Y187" s="385"/>
      <c r="Z187" s="385"/>
      <c r="AA187" s="385"/>
      <c r="AB187" s="385"/>
      <c r="AC187" s="385"/>
      <c r="AD187" s="191"/>
    </row>
    <row r="188" spans="2:30" s="23" customFormat="1" ht="31.75" customHeight="1" x14ac:dyDescent="0.35">
      <c r="B188" s="78"/>
      <c r="C188" s="552" t="s">
        <v>276</v>
      </c>
      <c r="D188" s="553"/>
      <c r="E188" s="553"/>
      <c r="F188" s="553"/>
      <c r="G188" s="553"/>
      <c r="H188" s="553"/>
      <c r="I188" s="553"/>
      <c r="J188" s="553"/>
      <c r="K188" s="553"/>
      <c r="L188" s="553"/>
      <c r="M188" s="553"/>
      <c r="N188" s="553"/>
      <c r="O188" s="367"/>
      <c r="P188" s="367"/>
      <c r="Q188" s="367"/>
      <c r="R188" s="367"/>
      <c r="S188" s="367"/>
      <c r="T188" s="367"/>
      <c r="U188" s="367"/>
      <c r="V188" s="190"/>
      <c r="W188" s="120"/>
      <c r="X188" s="190"/>
      <c r="Y188" s="385"/>
      <c r="Z188" s="385"/>
      <c r="AA188" s="385"/>
      <c r="AB188" s="385"/>
      <c r="AC188" s="385"/>
      <c r="AD188" s="191"/>
    </row>
    <row r="189" spans="2:30" s="23" customFormat="1" ht="15.75" customHeight="1" x14ac:dyDescent="0.35">
      <c r="B189" s="78"/>
      <c r="C189" s="552" t="s">
        <v>279</v>
      </c>
      <c r="D189" s="553"/>
      <c r="E189" s="553"/>
      <c r="F189" s="553"/>
      <c r="G189" s="553"/>
      <c r="H189" s="553"/>
      <c r="I189" s="553"/>
      <c r="J189" s="553"/>
      <c r="K189" s="553"/>
      <c r="L189" s="553"/>
      <c r="M189" s="553"/>
      <c r="N189" s="553"/>
      <c r="O189" s="368"/>
      <c r="P189" s="368"/>
      <c r="Q189" s="368"/>
      <c r="R189" s="368"/>
      <c r="S189" s="368"/>
      <c r="T189" s="368"/>
      <c r="U189" s="368"/>
      <c r="V189" s="36"/>
      <c r="W189" s="120"/>
      <c r="X189" s="36"/>
      <c r="Y189" s="385"/>
      <c r="Z189" s="385"/>
      <c r="AA189" s="385"/>
      <c r="AB189" s="385"/>
      <c r="AC189" s="385"/>
      <c r="AD189" s="191"/>
    </row>
    <row r="190" spans="2:30" s="23" customFormat="1" ht="15.75" customHeight="1" x14ac:dyDescent="0.35">
      <c r="B190" s="78"/>
      <c r="C190" s="552" t="s">
        <v>280</v>
      </c>
      <c r="D190" s="553"/>
      <c r="E190" s="553"/>
      <c r="F190" s="553"/>
      <c r="G190" s="553"/>
      <c r="H190" s="553"/>
      <c r="I190" s="553"/>
      <c r="J190" s="553"/>
      <c r="K190" s="553"/>
      <c r="L190" s="553"/>
      <c r="M190" s="553"/>
      <c r="N190" s="553"/>
      <c r="O190" s="367"/>
      <c r="P190" s="367"/>
      <c r="Q190" s="367"/>
      <c r="R190" s="367"/>
      <c r="S190" s="367"/>
      <c r="T190" s="367"/>
      <c r="U190" s="367"/>
      <c r="V190" s="190"/>
      <c r="W190" s="120"/>
      <c r="X190" s="190"/>
      <c r="Y190" s="385"/>
      <c r="Z190" s="385"/>
      <c r="AA190" s="385"/>
      <c r="AB190" s="385"/>
      <c r="AC190" s="385"/>
      <c r="AD190" s="191"/>
    </row>
    <row r="191" spans="2:30" s="23" customFormat="1" ht="15.75" customHeight="1" x14ac:dyDescent="0.35">
      <c r="B191" s="78"/>
      <c r="C191" s="552" t="s">
        <v>294</v>
      </c>
      <c r="D191" s="553"/>
      <c r="E191" s="553"/>
      <c r="F191" s="553"/>
      <c r="G191" s="553"/>
      <c r="H191" s="553"/>
      <c r="I191" s="553"/>
      <c r="J191" s="553"/>
      <c r="K191" s="553"/>
      <c r="L191" s="553"/>
      <c r="M191" s="553"/>
      <c r="N191" s="553"/>
      <c r="O191" s="367"/>
      <c r="P191" s="367"/>
      <c r="Q191" s="367"/>
      <c r="R191" s="367"/>
      <c r="S191" s="367"/>
      <c r="T191" s="367"/>
      <c r="U191" s="367"/>
      <c r="V191" s="190"/>
      <c r="W191" s="120"/>
      <c r="X191" s="190"/>
      <c r="Y191" s="385"/>
      <c r="Z191" s="385"/>
      <c r="AA191" s="385"/>
      <c r="AB191" s="385"/>
      <c r="AC191" s="385"/>
      <c r="AD191" s="191"/>
    </row>
    <row r="192" spans="2:30" s="23" customFormat="1" ht="15.75" customHeight="1" x14ac:dyDescent="0.35">
      <c r="B192" s="78"/>
      <c r="C192" s="552" t="s">
        <v>295</v>
      </c>
      <c r="D192" s="553"/>
      <c r="E192" s="553"/>
      <c r="F192" s="553"/>
      <c r="G192" s="553"/>
      <c r="H192" s="553"/>
      <c r="I192" s="553"/>
      <c r="J192" s="553"/>
      <c r="K192" s="553"/>
      <c r="L192" s="553"/>
      <c r="M192" s="553"/>
      <c r="N192" s="553"/>
      <c r="O192" s="367"/>
      <c r="P192" s="367"/>
      <c r="Q192" s="367"/>
      <c r="R192" s="367"/>
      <c r="S192" s="367"/>
      <c r="T192" s="367"/>
      <c r="U192" s="367"/>
      <c r="V192" s="190"/>
      <c r="W192" s="120"/>
      <c r="X192" s="190"/>
      <c r="Y192" s="385"/>
      <c r="Z192" s="385"/>
      <c r="AA192" s="385"/>
      <c r="AB192" s="385"/>
      <c r="AC192" s="385"/>
      <c r="AD192" s="191"/>
    </row>
    <row r="193" spans="2:30" s="23" customFormat="1" ht="15.75" customHeight="1" x14ac:dyDescent="0.35">
      <c r="B193" s="78"/>
      <c r="C193" s="552" t="s">
        <v>290</v>
      </c>
      <c r="D193" s="552"/>
      <c r="E193" s="552"/>
      <c r="F193" s="552"/>
      <c r="G193" s="552"/>
      <c r="H193" s="552"/>
      <c r="I193" s="552"/>
      <c r="J193" s="552"/>
      <c r="K193" s="552"/>
      <c r="L193" s="552"/>
      <c r="M193" s="552"/>
      <c r="N193" s="552"/>
      <c r="O193" s="367"/>
      <c r="P193" s="367"/>
      <c r="Q193" s="367"/>
      <c r="R193" s="367"/>
      <c r="S193" s="367"/>
      <c r="T193" s="367"/>
      <c r="U193" s="367"/>
      <c r="V193" s="190"/>
      <c r="W193" s="120"/>
      <c r="X193" s="190"/>
      <c r="Y193" s="385"/>
      <c r="Z193" s="385"/>
      <c r="AA193" s="385"/>
      <c r="AB193" s="385"/>
      <c r="AC193" s="385"/>
      <c r="AD193" s="191"/>
    </row>
    <row r="194" spans="2:30" s="23" customFormat="1" ht="15.75" customHeight="1" x14ac:dyDescent="0.35">
      <c r="B194" s="78"/>
      <c r="C194" s="552" t="s">
        <v>291</v>
      </c>
      <c r="D194" s="552"/>
      <c r="E194" s="552"/>
      <c r="F194" s="552"/>
      <c r="G194" s="552"/>
      <c r="H194" s="552"/>
      <c r="I194" s="552"/>
      <c r="J194" s="552"/>
      <c r="K194" s="552"/>
      <c r="L194" s="552"/>
      <c r="M194" s="552"/>
      <c r="N194" s="552"/>
      <c r="O194" s="367"/>
      <c r="P194" s="367"/>
      <c r="Q194" s="367"/>
      <c r="R194" s="367"/>
      <c r="S194" s="367"/>
      <c r="T194" s="367"/>
      <c r="U194" s="367"/>
      <c r="V194" s="190"/>
      <c r="W194" s="120"/>
      <c r="X194" s="190"/>
      <c r="Y194" s="385"/>
      <c r="Z194" s="385"/>
      <c r="AA194" s="385"/>
      <c r="AB194" s="385"/>
      <c r="AC194" s="385"/>
      <c r="AD194" s="191"/>
    </row>
    <row r="195" spans="2:30" s="23" customFormat="1" ht="15.75" customHeight="1" x14ac:dyDescent="0.35">
      <c r="B195" s="78"/>
      <c r="C195" s="552" t="s">
        <v>335</v>
      </c>
      <c r="D195" s="553"/>
      <c r="E195" s="553"/>
      <c r="F195" s="553"/>
      <c r="G195" s="553"/>
      <c r="H195" s="553"/>
      <c r="I195" s="553"/>
      <c r="J195" s="553"/>
      <c r="K195" s="553"/>
      <c r="L195" s="553"/>
      <c r="M195" s="553"/>
      <c r="N195" s="553"/>
      <c r="O195" s="367"/>
      <c r="P195" s="367"/>
      <c r="Q195" s="367"/>
      <c r="R195" s="367"/>
      <c r="S195" s="367"/>
      <c r="T195" s="367"/>
      <c r="U195" s="367"/>
      <c r="V195" s="190"/>
      <c r="W195" s="120"/>
      <c r="X195" s="190"/>
      <c r="Y195" s="385"/>
      <c r="Z195" s="385"/>
      <c r="AA195" s="385"/>
      <c r="AB195" s="385"/>
      <c r="AC195" s="385"/>
      <c r="AD195" s="191"/>
    </row>
    <row r="196" spans="2:30" s="23" customFormat="1" ht="27.75" customHeight="1" x14ac:dyDescent="0.35">
      <c r="B196" s="78"/>
      <c r="C196" s="552" t="s">
        <v>307</v>
      </c>
      <c r="D196" s="552"/>
      <c r="E196" s="552"/>
      <c r="F196" s="552"/>
      <c r="G196" s="552"/>
      <c r="H196" s="552"/>
      <c r="I196" s="552"/>
      <c r="J196" s="552"/>
      <c r="K196" s="552"/>
      <c r="L196" s="552"/>
      <c r="M196" s="552"/>
      <c r="N196" s="552"/>
      <c r="O196" s="367"/>
      <c r="P196" s="367"/>
      <c r="Q196" s="367"/>
      <c r="R196" s="367"/>
      <c r="S196" s="367"/>
      <c r="T196" s="367"/>
      <c r="U196" s="367"/>
      <c r="V196" s="190"/>
      <c r="W196" s="120"/>
      <c r="X196" s="190"/>
      <c r="Y196" s="385"/>
      <c r="Z196" s="385"/>
      <c r="AA196" s="385"/>
      <c r="AB196" s="385"/>
      <c r="AC196" s="385"/>
      <c r="AD196" s="191"/>
    </row>
    <row r="197" spans="2:30" ht="15.75" customHeight="1" thickBot="1" x14ac:dyDescent="0.35">
      <c r="B197" s="79"/>
      <c r="C197" s="80"/>
      <c r="D197" s="81"/>
      <c r="E197" s="82"/>
      <c r="F197" s="82"/>
      <c r="G197" s="82"/>
      <c r="H197" s="348"/>
      <c r="I197" s="82"/>
      <c r="J197" s="348"/>
      <c r="K197" s="348"/>
      <c r="L197" s="348"/>
      <c r="M197" s="348"/>
      <c r="N197" s="348"/>
      <c r="O197" s="348"/>
      <c r="P197" s="348"/>
      <c r="Q197" s="348"/>
      <c r="R197" s="348"/>
      <c r="S197" s="348"/>
      <c r="T197" s="348"/>
      <c r="U197" s="348"/>
      <c r="V197" s="82"/>
      <c r="W197" s="82"/>
      <c r="X197" s="82"/>
      <c r="Y197" s="348"/>
      <c r="Z197" s="348"/>
      <c r="AA197" s="348"/>
      <c r="AB197" s="348"/>
      <c r="AC197" s="348"/>
      <c r="AD197" s="83"/>
    </row>
    <row r="198" spans="2:30" ht="12.75" customHeight="1" x14ac:dyDescent="0.3"/>
    <row r="199" spans="2:30" ht="12.75" customHeight="1" x14ac:dyDescent="0.3"/>
    <row r="200" spans="2:30" ht="12.75" customHeight="1" x14ac:dyDescent="0.3"/>
    <row r="201" spans="2:30" ht="12.75" customHeight="1" x14ac:dyDescent="0.3"/>
    <row r="202" spans="2:30" ht="12.75" customHeight="1" x14ac:dyDescent="0.3"/>
    <row r="203" spans="2:30" ht="12.75" customHeight="1" x14ac:dyDescent="0.3"/>
    <row r="204" spans="2:30" ht="12.75" customHeight="1" x14ac:dyDescent="0.3"/>
    <row r="205" spans="2:30" ht="12.75" customHeight="1" x14ac:dyDescent="0.3"/>
    <row r="206" spans="2:30" ht="12.75" customHeight="1" x14ac:dyDescent="0.3"/>
    <row r="207" spans="2:30" ht="12.75" customHeight="1" x14ac:dyDescent="0.3"/>
    <row r="208" spans="2:30"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sheetData>
  <sheetProtection algorithmName="SHA-512" hashValue="5QgXTr2JQ5uf38V8bwYDocEszfQqK3c707KA9p28uOyJtrJTE16UdcvJPEuMl+4SSoL+X7UQJyGJ+oVNxzodIg==" saltValue="iSLW8sjaKbX1lbvZk2Z19Q==" spinCount="100000" sheet="1" objects="1" scenarios="1" selectLockedCells="1"/>
  <mergeCells count="201">
    <mergeCell ref="C186:N186"/>
    <mergeCell ref="C187:N187"/>
    <mergeCell ref="C190:N190"/>
    <mergeCell ref="C194:N194"/>
    <mergeCell ref="C196:N196"/>
    <mergeCell ref="C192:N192"/>
    <mergeCell ref="C193:N193"/>
    <mergeCell ref="C195:N195"/>
    <mergeCell ref="C191:N191"/>
    <mergeCell ref="H6:U6"/>
    <mergeCell ref="C189:N189"/>
    <mergeCell ref="C188:N188"/>
    <mergeCell ref="C39:D39"/>
    <mergeCell ref="C40:D40"/>
    <mergeCell ref="C41:D41"/>
    <mergeCell ref="C69:D69"/>
    <mergeCell ref="C70:D70"/>
    <mergeCell ref="C181:D181"/>
    <mergeCell ref="C182:D182"/>
    <mergeCell ref="C183:D183"/>
    <mergeCell ref="C175:D175"/>
    <mergeCell ref="C177:D177"/>
    <mergeCell ref="C178:D178"/>
    <mergeCell ref="C179:D179"/>
    <mergeCell ref="C180:D180"/>
    <mergeCell ref="C161:D161"/>
    <mergeCell ref="C162:D162"/>
    <mergeCell ref="C163:D163"/>
    <mergeCell ref="C164:D164"/>
    <mergeCell ref="C165:D165"/>
    <mergeCell ref="C149:D149"/>
    <mergeCell ref="C150:D150"/>
    <mergeCell ref="C151:D151"/>
    <mergeCell ref="C152:D152"/>
    <mergeCell ref="C153:D153"/>
    <mergeCell ref="C146:D146"/>
    <mergeCell ref="C147:D147"/>
    <mergeCell ref="C148:D148"/>
    <mergeCell ref="C140:D140"/>
    <mergeCell ref="C50:D50"/>
    <mergeCell ref="C51:D51"/>
    <mergeCell ref="C63:D63"/>
    <mergeCell ref="C64:D64"/>
    <mergeCell ref="C65:D65"/>
    <mergeCell ref="C66:D66"/>
    <mergeCell ref="C106:D106"/>
    <mergeCell ref="C107:D107"/>
    <mergeCell ref="C108:D108"/>
    <mergeCell ref="C109:D109"/>
    <mergeCell ref="C110:D110"/>
    <mergeCell ref="C100:D100"/>
    <mergeCell ref="C101:D101"/>
    <mergeCell ref="C102:D102"/>
    <mergeCell ref="C103:D103"/>
    <mergeCell ref="C104:D104"/>
    <mergeCell ref="C125:D125"/>
    <mergeCell ref="C126:D126"/>
    <mergeCell ref="C127:D127"/>
    <mergeCell ref="C128:D128"/>
    <mergeCell ref="C111:D111"/>
    <mergeCell ref="C112:D112"/>
    <mergeCell ref="C113:D113"/>
    <mergeCell ref="C124:D124"/>
    <mergeCell ref="C119:D119"/>
    <mergeCell ref="C120:D120"/>
    <mergeCell ref="C121:D121"/>
    <mergeCell ref="C122:D122"/>
    <mergeCell ref="C123:D123"/>
    <mergeCell ref="C114:D114"/>
    <mergeCell ref="C115:D115"/>
    <mergeCell ref="C118:D118"/>
    <mergeCell ref="C117:D117"/>
    <mergeCell ref="C172:D172"/>
    <mergeCell ref="C173:D173"/>
    <mergeCell ref="C174:D174"/>
    <mergeCell ref="C166:D166"/>
    <mergeCell ref="C168:D168"/>
    <mergeCell ref="C169:D169"/>
    <mergeCell ref="C145:D145"/>
    <mergeCell ref="C129:D129"/>
    <mergeCell ref="C130:D130"/>
    <mergeCell ref="C131:D131"/>
    <mergeCell ref="C141:D141"/>
    <mergeCell ref="C142:D142"/>
    <mergeCell ref="C143:D143"/>
    <mergeCell ref="C144:D144"/>
    <mergeCell ref="C137:D137"/>
    <mergeCell ref="C138:D138"/>
    <mergeCell ref="C139:D139"/>
    <mergeCell ref="C132:D132"/>
    <mergeCell ref="C133:D133"/>
    <mergeCell ref="C134:D134"/>
    <mergeCell ref="C135:D135"/>
    <mergeCell ref="C136:D136"/>
    <mergeCell ref="C170:D170"/>
    <mergeCell ref="C171:D171"/>
    <mergeCell ref="C95:D95"/>
    <mergeCell ref="C96:D96"/>
    <mergeCell ref="C97:D97"/>
    <mergeCell ref="C98:D98"/>
    <mergeCell ref="C99:D99"/>
    <mergeCell ref="C90:D90"/>
    <mergeCell ref="C91:D91"/>
    <mergeCell ref="C92:D92"/>
    <mergeCell ref="C93:D93"/>
    <mergeCell ref="C94:D94"/>
    <mergeCell ref="C86:D86"/>
    <mergeCell ref="C88:D88"/>
    <mergeCell ref="C89:D89"/>
    <mergeCell ref="C87:D87"/>
    <mergeCell ref="C81:D81"/>
    <mergeCell ref="C82:D82"/>
    <mergeCell ref="C83:D83"/>
    <mergeCell ref="C84:D84"/>
    <mergeCell ref="C85:D85"/>
    <mergeCell ref="C76:D76"/>
    <mergeCell ref="C77:D77"/>
    <mergeCell ref="C78:D78"/>
    <mergeCell ref="C79:D79"/>
    <mergeCell ref="C80:D80"/>
    <mergeCell ref="C71:D71"/>
    <mergeCell ref="C72:D72"/>
    <mergeCell ref="C73:D73"/>
    <mergeCell ref="C74:D74"/>
    <mergeCell ref="C75:D75"/>
    <mergeCell ref="C52:D52"/>
    <mergeCell ref="C53:D53"/>
    <mergeCell ref="C54:D54"/>
    <mergeCell ref="C55:D55"/>
    <mergeCell ref="C61:D61"/>
    <mergeCell ref="C47:D47"/>
    <mergeCell ref="C48:D48"/>
    <mergeCell ref="C49:D49"/>
    <mergeCell ref="C56:D56"/>
    <mergeCell ref="C57:D57"/>
    <mergeCell ref="C58:D58"/>
    <mergeCell ref="C59:D59"/>
    <mergeCell ref="C60:D60"/>
    <mergeCell ref="C19:D19"/>
    <mergeCell ref="C20:D20"/>
    <mergeCell ref="C21:D21"/>
    <mergeCell ref="C22:D22"/>
    <mergeCell ref="C9:D9"/>
    <mergeCell ref="C34:D34"/>
    <mergeCell ref="C29:D29"/>
    <mergeCell ref="C30:D30"/>
    <mergeCell ref="C31:D31"/>
    <mergeCell ref="C32:D32"/>
    <mergeCell ref="C33:D33"/>
    <mergeCell ref="C23:D23"/>
    <mergeCell ref="C24:D24"/>
    <mergeCell ref="C25:D25"/>
    <mergeCell ref="C27:D27"/>
    <mergeCell ref="C28:D28"/>
    <mergeCell ref="Y14:AA14"/>
    <mergeCell ref="AB14:AC14"/>
    <mergeCell ref="Y15:Y16"/>
    <mergeCell ref="Z15:Z16"/>
    <mergeCell ref="AA15:AA16"/>
    <mergeCell ref="AB15:AB16"/>
    <mergeCell ref="AC15:AC16"/>
    <mergeCell ref="S16:U16"/>
    <mergeCell ref="H7:U14"/>
    <mergeCell ref="J16:L16"/>
    <mergeCell ref="M16:O16"/>
    <mergeCell ref="P16:R16"/>
    <mergeCell ref="W20:W21"/>
    <mergeCell ref="W23:W37"/>
    <mergeCell ref="W41:W49"/>
    <mergeCell ref="W53:W63"/>
    <mergeCell ref="W124:W126"/>
    <mergeCell ref="W130:W132"/>
    <mergeCell ref="W136:W150"/>
    <mergeCell ref="W154:W170"/>
    <mergeCell ref="W174:W179"/>
    <mergeCell ref="W71:W73"/>
    <mergeCell ref="W87:W94"/>
    <mergeCell ref="C156:D156"/>
    <mergeCell ref="C157:D157"/>
    <mergeCell ref="C158:D158"/>
    <mergeCell ref="C159:D159"/>
    <mergeCell ref="C160:D160"/>
    <mergeCell ref="C167:D167"/>
    <mergeCell ref="C176:D176"/>
    <mergeCell ref="C26:D26"/>
    <mergeCell ref="C105:D105"/>
    <mergeCell ref="C116:D116"/>
    <mergeCell ref="C154:D154"/>
    <mergeCell ref="C155:D155"/>
    <mergeCell ref="C42:D42"/>
    <mergeCell ref="C43:D43"/>
    <mergeCell ref="C44:D44"/>
    <mergeCell ref="C45:D45"/>
    <mergeCell ref="C46:D46"/>
    <mergeCell ref="C37:D37"/>
    <mergeCell ref="C38:D38"/>
    <mergeCell ref="C36:D36"/>
    <mergeCell ref="C35:D35"/>
    <mergeCell ref="C67:D67"/>
    <mergeCell ref="C68:D68"/>
    <mergeCell ref="C62:D62"/>
  </mergeCells>
  <conditionalFormatting sqref="D4:D5">
    <cfRule type="containsText" dxfId="54" priority="2" operator="containsText" text="[Complete Tab 3]">
      <formula>NOT(ISERROR(SEARCH("[Complete Tab 3]",D4)))</formula>
    </cfRule>
  </conditionalFormatting>
  <pageMargins left="0.75" right="0.75" top="1" bottom="1" header="0.5" footer="0.5"/>
  <pageSetup fitToHeight="0" orientation="portrait" r:id="rId1"/>
  <colBreaks count="2" manualBreakCount="2">
    <brk id="12" min="4" max="214" man="1"/>
    <brk id="27" min="4" max="21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249977111117893"/>
  </sheetPr>
  <dimension ref="A1:DC566"/>
  <sheetViews>
    <sheetView topLeftCell="A87" zoomScaleNormal="100" workbookViewId="0">
      <selection activeCell="H102" sqref="H102"/>
    </sheetView>
  </sheetViews>
  <sheetFormatPr defaultRowHeight="15.5" x14ac:dyDescent="0.35"/>
  <cols>
    <col min="1" max="1" width="2.25" customWidth="1"/>
    <col min="2" max="2" width="2.58203125" customWidth="1"/>
    <col min="3" max="3" width="33" customWidth="1"/>
    <col min="4" max="4" width="24.58203125" customWidth="1"/>
    <col min="5" max="5" width="2.58203125" customWidth="1"/>
    <col min="6" max="6" width="7.83203125" customWidth="1"/>
    <col min="7" max="7" width="2.58203125" customWidth="1"/>
    <col min="8" max="19" width="17.58203125" style="406" customWidth="1"/>
    <col min="20" max="20" width="2.58203125" style="38" customWidth="1"/>
    <col min="21" max="21" width="45.58203125" style="19" customWidth="1"/>
    <col min="22" max="22" width="2.58203125" style="38" customWidth="1"/>
    <col min="23" max="25" width="17.58203125" style="406" customWidth="1"/>
    <col min="26" max="26" width="2.58203125" style="38" customWidth="1"/>
    <col min="28" max="30" width="9" customWidth="1"/>
  </cols>
  <sheetData>
    <row r="1" spans="1:107" ht="15.75" customHeight="1" thickBot="1" x14ac:dyDescent="0.4">
      <c r="T1"/>
      <c r="V1"/>
    </row>
    <row r="2" spans="1:107" s="38" customFormat="1" ht="15.75" customHeight="1" thickBot="1" x14ac:dyDescent="0.4">
      <c r="A2"/>
      <c r="B2" s="107"/>
      <c r="C2" s="108"/>
      <c r="D2" s="108"/>
      <c r="E2" s="108"/>
      <c r="F2" s="108"/>
      <c r="G2" s="108"/>
      <c r="H2" s="407"/>
      <c r="I2" s="407"/>
      <c r="J2" s="407"/>
      <c r="K2" s="407"/>
      <c r="L2" s="407"/>
      <c r="M2" s="407"/>
      <c r="N2" s="407"/>
      <c r="O2" s="407"/>
      <c r="P2" s="407"/>
      <c r="Q2" s="407"/>
      <c r="R2" s="407"/>
      <c r="S2" s="407"/>
      <c r="T2" s="108"/>
      <c r="U2" s="76"/>
      <c r="V2" s="108"/>
      <c r="W2" s="407"/>
      <c r="X2" s="407"/>
      <c r="Y2" s="407"/>
      <c r="Z2" s="109"/>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row>
    <row r="3" spans="1:107" s="19" customFormat="1" ht="15.75" customHeight="1" thickBot="1" x14ac:dyDescent="0.4">
      <c r="A3" s="143"/>
      <c r="B3" s="110"/>
      <c r="C3" s="2" t="s">
        <v>266</v>
      </c>
      <c r="D3" s="13"/>
      <c r="E3" s="141"/>
      <c r="F3" s="125"/>
      <c r="G3" s="126"/>
      <c r="H3" s="337"/>
      <c r="I3" s="570" t="s">
        <v>205</v>
      </c>
      <c r="J3" s="571"/>
      <c r="K3" s="571"/>
      <c r="L3" s="571"/>
      <c r="M3" s="571"/>
      <c r="N3" s="571"/>
      <c r="O3" s="571"/>
      <c r="P3" s="571"/>
      <c r="Q3" s="571"/>
      <c r="R3" s="571"/>
      <c r="S3" s="572"/>
      <c r="T3" s="12"/>
      <c r="U3" s="12"/>
      <c r="V3" s="12"/>
      <c r="W3" s="337"/>
      <c r="X3" s="337"/>
      <c r="Y3" s="337"/>
      <c r="Z3" s="60"/>
    </row>
    <row r="4" spans="1:107" s="19" customFormat="1" ht="22" customHeight="1" thickTop="1" x14ac:dyDescent="0.3">
      <c r="A4" s="143"/>
      <c r="B4" s="110"/>
      <c r="C4" s="49" t="s">
        <v>42</v>
      </c>
      <c r="D4" s="140" t="str">
        <f>IF(CONTROL!H14=0,Mssg1,School)</f>
        <v>[Complete Tab 3]</v>
      </c>
      <c r="E4" s="12"/>
      <c r="F4" s="12"/>
      <c r="G4" s="12"/>
      <c r="H4" s="337"/>
      <c r="I4" s="573" t="s">
        <v>316</v>
      </c>
      <c r="J4" s="574"/>
      <c r="K4" s="574"/>
      <c r="L4" s="574"/>
      <c r="M4" s="574"/>
      <c r="N4" s="574"/>
      <c r="O4" s="574"/>
      <c r="P4" s="574"/>
      <c r="Q4" s="574"/>
      <c r="R4" s="574"/>
      <c r="S4" s="575"/>
      <c r="T4" s="12"/>
      <c r="U4" s="12"/>
      <c r="V4" s="12"/>
      <c r="W4" s="337"/>
      <c r="X4" s="337"/>
      <c r="Y4" s="337"/>
      <c r="Z4" s="60"/>
    </row>
    <row r="5" spans="1:107" s="19" customFormat="1" ht="22" customHeight="1" x14ac:dyDescent="0.35">
      <c r="A5" s="143"/>
      <c r="B5" s="111"/>
      <c r="C5" s="142" t="s">
        <v>265</v>
      </c>
      <c r="D5" s="136" t="str">
        <f>IF(CONTROL!H19=0,Mssg1,AcadYr1&amp;" FY")</f>
        <v>[Complete Tab 3]</v>
      </c>
      <c r="E5" s="139"/>
      <c r="F5" s="125"/>
      <c r="G5" s="12"/>
      <c r="H5" s="337"/>
      <c r="I5" s="576"/>
      <c r="J5" s="574"/>
      <c r="K5" s="574"/>
      <c r="L5" s="574"/>
      <c r="M5" s="574"/>
      <c r="N5" s="574"/>
      <c r="O5" s="574"/>
      <c r="P5" s="574"/>
      <c r="Q5" s="574"/>
      <c r="R5" s="574"/>
      <c r="S5" s="575"/>
      <c r="T5" s="12"/>
      <c r="U5" s="12"/>
      <c r="V5" s="12"/>
      <c r="W5" s="337"/>
      <c r="X5" s="337"/>
      <c r="Y5" s="337"/>
      <c r="Z5" s="60"/>
    </row>
    <row r="6" spans="1:107" s="19" customFormat="1" ht="22" customHeight="1" thickBot="1" x14ac:dyDescent="0.4">
      <c r="A6" s="143"/>
      <c r="B6" s="111"/>
      <c r="C6" s="136" t="s">
        <v>92</v>
      </c>
      <c r="D6" s="141" t="str">
        <f>IF(MssgQtr&lt;&gt;"",MssgQtr&amp;" Quarter","[Complete Appropriate Column]")</f>
        <v>[Complete Appropriate Column]</v>
      </c>
      <c r="E6" s="136"/>
      <c r="F6" s="136"/>
      <c r="G6" s="12"/>
      <c r="H6" s="335"/>
      <c r="I6" s="577"/>
      <c r="J6" s="578"/>
      <c r="K6" s="578"/>
      <c r="L6" s="578"/>
      <c r="M6" s="578"/>
      <c r="N6" s="578"/>
      <c r="O6" s="578"/>
      <c r="P6" s="578"/>
      <c r="Q6" s="578"/>
      <c r="R6" s="578"/>
      <c r="S6" s="579"/>
      <c r="T6" s="12"/>
      <c r="U6" s="12"/>
      <c r="V6" s="12"/>
      <c r="W6" s="337"/>
      <c r="X6" s="337"/>
      <c r="Y6" s="337"/>
      <c r="Z6" s="60"/>
    </row>
    <row r="7" spans="1:107" s="51" customFormat="1" ht="15.75" customHeight="1" thickBot="1" x14ac:dyDescent="0.4">
      <c r="A7" s="52"/>
      <c r="B7" s="78"/>
      <c r="F7" s="53"/>
      <c r="H7" s="408"/>
      <c r="I7" s="408"/>
      <c r="J7" s="408"/>
      <c r="K7" s="408"/>
      <c r="L7" s="408"/>
      <c r="M7" s="408"/>
      <c r="N7" s="408"/>
      <c r="O7" s="408"/>
      <c r="P7" s="408"/>
      <c r="Q7" s="408"/>
      <c r="R7" s="408"/>
      <c r="S7" s="408"/>
      <c r="T7" s="53"/>
      <c r="V7" s="53"/>
      <c r="W7" s="422"/>
      <c r="X7" s="422"/>
      <c r="Y7" s="422"/>
      <c r="Z7" s="11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row>
    <row r="8" spans="1:107" ht="15.75" customHeight="1" x14ac:dyDescent="0.35">
      <c r="A8" s="19"/>
      <c r="B8" s="78"/>
      <c r="D8" s="38"/>
      <c r="E8" s="25"/>
      <c r="F8" s="25"/>
      <c r="G8" s="102"/>
      <c r="H8" s="585" t="s">
        <v>33</v>
      </c>
      <c r="I8" s="586"/>
      <c r="J8" s="587"/>
      <c r="K8" s="581" t="s">
        <v>35</v>
      </c>
      <c r="L8" s="582"/>
      <c r="M8" s="584"/>
      <c r="N8" s="581" t="s">
        <v>36</v>
      </c>
      <c r="O8" s="582"/>
      <c r="P8" s="584"/>
      <c r="Q8" s="581" t="s">
        <v>37</v>
      </c>
      <c r="R8" s="582"/>
      <c r="S8" s="583"/>
      <c r="T8" s="58"/>
      <c r="U8" s="594"/>
      <c r="V8" s="58"/>
      <c r="W8" s="590" t="s">
        <v>41</v>
      </c>
      <c r="X8" s="591"/>
      <c r="Y8" s="592"/>
      <c r="Z8" s="113"/>
    </row>
    <row r="9" spans="1:107" ht="44" thickBot="1" x14ac:dyDescent="0.4">
      <c r="A9" s="19"/>
      <c r="B9" s="78"/>
      <c r="C9" s="50"/>
      <c r="D9" s="50"/>
      <c r="E9" s="25"/>
      <c r="F9" s="25"/>
      <c r="G9" s="102"/>
      <c r="H9" s="409" t="s">
        <v>252</v>
      </c>
      <c r="I9" s="410" t="s">
        <v>39</v>
      </c>
      <c r="J9" s="411" t="s">
        <v>34</v>
      </c>
      <c r="K9" s="409" t="s">
        <v>252</v>
      </c>
      <c r="L9" s="410" t="s">
        <v>39</v>
      </c>
      <c r="M9" s="411" t="s">
        <v>34</v>
      </c>
      <c r="N9" s="409" t="s">
        <v>252</v>
      </c>
      <c r="O9" s="410" t="s">
        <v>39</v>
      </c>
      <c r="P9" s="411" t="s">
        <v>34</v>
      </c>
      <c r="Q9" s="409" t="s">
        <v>252</v>
      </c>
      <c r="R9" s="410" t="s">
        <v>39</v>
      </c>
      <c r="S9" s="411" t="s">
        <v>34</v>
      </c>
      <c r="T9" s="14"/>
      <c r="U9" s="595"/>
      <c r="V9" s="14"/>
      <c r="W9" s="409" t="s">
        <v>260</v>
      </c>
      <c r="X9" s="423" t="s">
        <v>253</v>
      </c>
      <c r="Y9" s="411" t="s">
        <v>267</v>
      </c>
      <c r="Z9" s="114"/>
    </row>
    <row r="10" spans="1:107" ht="20.149999999999999" customHeight="1" thickBot="1" x14ac:dyDescent="0.4">
      <c r="A10" s="19"/>
      <c r="B10" s="78"/>
      <c r="C10" s="580" t="s">
        <v>21</v>
      </c>
      <c r="D10" s="497"/>
      <c r="E10" s="25"/>
      <c r="F10" s="25"/>
      <c r="G10" s="25"/>
      <c r="H10" s="412"/>
      <c r="I10" s="412"/>
      <c r="J10" s="412"/>
      <c r="K10" s="413"/>
      <c r="L10" s="413"/>
      <c r="M10" s="413"/>
      <c r="N10" s="413"/>
      <c r="O10" s="413"/>
      <c r="P10" s="413"/>
      <c r="Q10" s="413"/>
      <c r="R10" s="413"/>
      <c r="S10" s="413"/>
      <c r="T10" s="14"/>
      <c r="U10" s="467" t="s">
        <v>204</v>
      </c>
      <c r="V10" s="14"/>
      <c r="W10" s="370"/>
      <c r="X10" s="370"/>
      <c r="Y10" s="370"/>
      <c r="Z10" s="114"/>
    </row>
    <row r="11" spans="1:107" ht="15.75" customHeight="1" thickBot="1" x14ac:dyDescent="0.4">
      <c r="A11" s="19"/>
      <c r="B11" s="78"/>
      <c r="C11" s="525" t="s">
        <v>222</v>
      </c>
      <c r="D11" s="491"/>
      <c r="E11" s="26"/>
      <c r="F11" s="26"/>
      <c r="G11" s="26"/>
      <c r="H11" s="380"/>
      <c r="I11" s="380"/>
      <c r="J11" s="380"/>
      <c r="K11" s="414"/>
      <c r="L11" s="414"/>
      <c r="M11" s="414"/>
      <c r="N11" s="414"/>
      <c r="O11" s="414"/>
      <c r="P11" s="414"/>
      <c r="Q11" s="414"/>
      <c r="R11" s="414"/>
      <c r="S11" s="414"/>
      <c r="T11" s="12"/>
      <c r="U11" s="468"/>
      <c r="V11" s="12"/>
      <c r="W11" s="337"/>
      <c r="X11" s="337"/>
      <c r="Y11" s="337"/>
      <c r="Z11" s="60"/>
    </row>
    <row r="12" spans="1:107" ht="15.75" customHeight="1" x14ac:dyDescent="0.35">
      <c r="A12" s="19"/>
      <c r="B12" s="78"/>
      <c r="C12" s="526" t="s">
        <v>354</v>
      </c>
      <c r="D12" s="491"/>
      <c r="E12" s="27"/>
      <c r="F12" s="27"/>
      <c r="G12" s="27"/>
      <c r="H12" s="97">
        <v>0</v>
      </c>
      <c r="I12" s="98">
        <f>IF('5. Annual Budget'!$K22&lt;&gt;0,'5. Annual Budget'!K22,'5. Annual Budget'!J22)</f>
        <v>0</v>
      </c>
      <c r="J12" s="99">
        <f>IF($H$12&lt;&gt;0,H12-I12,0)</f>
        <v>0</v>
      </c>
      <c r="K12" s="63">
        <v>0</v>
      </c>
      <c r="L12" s="67">
        <f>IF('5. Annual Budget'!$N22&lt;&gt;0,'5. Annual Budget'!N22,'5. Annual Budget'!M22)</f>
        <v>0</v>
      </c>
      <c r="M12" s="65">
        <f>IF($K$12&lt;&gt;0,K12-L12,0)</f>
        <v>0</v>
      </c>
      <c r="N12" s="63">
        <v>0</v>
      </c>
      <c r="O12" s="67">
        <f>IF('5. Annual Budget'!$Q22&lt;&gt;0,'5. Annual Budget'!Q22,'5. Annual Budget'!P22)</f>
        <v>0</v>
      </c>
      <c r="P12" s="65">
        <f>IF($N12&lt;&gt;0,N12-O12,0)</f>
        <v>0</v>
      </c>
      <c r="Q12" s="68">
        <v>0</v>
      </c>
      <c r="R12" s="67">
        <f>IF('5. Annual Budget'!$T22&lt;&gt;0,'5. Annual Budget'!T22,'5. Annual Budget'!S22)</f>
        <v>0</v>
      </c>
      <c r="S12" s="65">
        <f>IF($Q$12&lt;&gt;0,Q12-R12,0)</f>
        <v>0</v>
      </c>
      <c r="T12" s="1"/>
      <c r="U12" s="265" t="s">
        <v>376</v>
      </c>
      <c r="V12" s="1"/>
      <c r="W12" s="103">
        <f>IF($H12&lt;&gt;0,H12,0)+IF($K12&lt;&gt;0,K12,0)+IF($N12&lt;&gt;0,N12,0)+IF($Q12&lt;&gt;0,Q12,0)</f>
        <v>0</v>
      </c>
      <c r="X12" s="104">
        <f>SUM(IF($H12&lt;&gt;0,I12,0)+IF($K12&lt;&gt;0,L12,0)+IF($N12&lt;&gt;0,O12,0)+IF($Q12&lt;&gt;0,R12,0))</f>
        <v>0</v>
      </c>
      <c r="Y12" s="105">
        <f>W12-X12</f>
        <v>0</v>
      </c>
      <c r="Z12" s="115"/>
      <c r="AC12" s="218"/>
    </row>
    <row r="13" spans="1:107" ht="15.75" customHeight="1" x14ac:dyDescent="0.35">
      <c r="A13" s="19"/>
      <c r="B13" s="78"/>
      <c r="C13" s="528" t="s">
        <v>45</v>
      </c>
      <c r="D13" s="529"/>
      <c r="E13" s="28"/>
      <c r="F13" s="28"/>
      <c r="G13" s="28"/>
      <c r="H13" s="97">
        <v>0</v>
      </c>
      <c r="I13" s="98">
        <f>IF('5. Annual Budget'!$K23&lt;&gt;0,'5. Annual Budget'!K23,'5. Annual Budget'!J23)</f>
        <v>0</v>
      </c>
      <c r="J13" s="99">
        <f t="shared" ref="J13:J25" si="0">IF($H$12&lt;&gt;0,H13-I13,0)</f>
        <v>0</v>
      </c>
      <c r="K13" s="63">
        <v>0</v>
      </c>
      <c r="L13" s="67">
        <f>IF('5. Annual Budget'!$N$23&lt;&gt;0,'5. Annual Budget'!N23,'5. Annual Budget'!M23)</f>
        <v>0</v>
      </c>
      <c r="M13" s="65">
        <f t="shared" ref="M13:M25" si="1">IF($K$12&lt;&gt;0,K13-L13,0)</f>
        <v>0</v>
      </c>
      <c r="N13" s="63">
        <v>0</v>
      </c>
      <c r="O13" s="67">
        <f>IF('5. Annual Budget'!$Q23&lt;&gt;0,'5. Annual Budget'!Q23,'5. Annual Budget'!P23)</f>
        <v>0</v>
      </c>
      <c r="P13" s="65">
        <f t="shared" ref="P13:P25" si="2">IF($N13&lt;&gt;0,N13-O13,0)</f>
        <v>0</v>
      </c>
      <c r="Q13" s="68">
        <v>0</v>
      </c>
      <c r="R13" s="67">
        <f>IF('5. Annual Budget'!$T23&lt;&gt;0,'5. Annual Budget'!T23,'5. Annual Budget'!S23)</f>
        <v>0</v>
      </c>
      <c r="S13" s="65">
        <f t="shared" ref="S13:S25" si="3">IF($Q$12&lt;&gt;0,Q13-R13,0)</f>
        <v>0</v>
      </c>
      <c r="T13" s="1"/>
      <c r="U13" s="499"/>
      <c r="V13" s="1"/>
      <c r="W13" s="103">
        <f t="shared" ref="W13:W25" si="4">IF($H13&lt;&gt;0,H13,0)+IF($K13&lt;&gt;0,K13,0)+IF($N13&lt;&gt;0,N13,0)+IF($Q13&lt;&gt;0,Q13,0)</f>
        <v>0</v>
      </c>
      <c r="X13" s="104">
        <f t="shared" ref="X13:X25" si="5">SUM(IF($H13&lt;&gt;0,I13,0)+IF($K13&lt;&gt;0,L13,0)+IF($N13&lt;&gt;0,O13,0)+IF($Q13&lt;&gt;0,R13,0))</f>
        <v>0</v>
      </c>
      <c r="Y13" s="65">
        <f t="shared" ref="Y13:Y25" si="6">W13-X13</f>
        <v>0</v>
      </c>
      <c r="Z13" s="115"/>
    </row>
    <row r="14" spans="1:107" ht="15.75" customHeight="1" x14ac:dyDescent="0.35">
      <c r="A14" s="19"/>
      <c r="B14" s="78"/>
      <c r="C14" s="528" t="s">
        <v>355</v>
      </c>
      <c r="D14" s="529"/>
      <c r="E14" s="28"/>
      <c r="F14" s="28"/>
      <c r="G14" s="28"/>
      <c r="H14" s="97">
        <v>0</v>
      </c>
      <c r="I14" s="98">
        <f>IF('5. Annual Budget'!$K24&lt;&gt;0,'5. Annual Budget'!K24,'5. Annual Budget'!J24)</f>
        <v>0</v>
      </c>
      <c r="J14" s="99">
        <f t="shared" si="0"/>
        <v>0</v>
      </c>
      <c r="K14" s="63">
        <v>0</v>
      </c>
      <c r="L14" s="67">
        <f>IF('5. Annual Budget'!$N$24&lt;&gt;0,'5. Annual Budget'!N24,'5. Annual Budget'!M24)</f>
        <v>0</v>
      </c>
      <c r="M14" s="65">
        <f t="shared" si="1"/>
        <v>0</v>
      </c>
      <c r="N14" s="63">
        <v>0</v>
      </c>
      <c r="O14" s="67">
        <f>IF('5. Annual Budget'!$Q24&lt;&gt;0,'5. Annual Budget'!Q24,'5. Annual Budget'!P24)</f>
        <v>0</v>
      </c>
      <c r="P14" s="65">
        <f t="shared" si="2"/>
        <v>0</v>
      </c>
      <c r="Q14" s="68">
        <v>0</v>
      </c>
      <c r="R14" s="67">
        <f>IF('5. Annual Budget'!$T24&lt;&gt;0,'5. Annual Budget'!T24,'5. Annual Budget'!S24)</f>
        <v>0</v>
      </c>
      <c r="S14" s="65">
        <f t="shared" si="3"/>
        <v>0</v>
      </c>
      <c r="T14" s="1"/>
      <c r="U14" s="453"/>
      <c r="V14" s="1"/>
      <c r="W14" s="103">
        <f t="shared" si="4"/>
        <v>0</v>
      </c>
      <c r="X14" s="104">
        <f t="shared" si="5"/>
        <v>0</v>
      </c>
      <c r="Y14" s="65">
        <f t="shared" si="6"/>
        <v>0</v>
      </c>
      <c r="Z14" s="115"/>
    </row>
    <row r="15" spans="1:107" ht="15.75" customHeight="1" x14ac:dyDescent="0.35">
      <c r="A15" s="19"/>
      <c r="B15" s="78"/>
      <c r="C15" s="526" t="s">
        <v>356</v>
      </c>
      <c r="D15" s="491"/>
      <c r="E15" s="28"/>
      <c r="F15" s="28"/>
      <c r="G15" s="28"/>
      <c r="H15" s="97">
        <v>0</v>
      </c>
      <c r="I15" s="98">
        <f>IF('5. Annual Budget'!$K25&lt;&gt;0,'5. Annual Budget'!K25,'5. Annual Budget'!J25)</f>
        <v>0</v>
      </c>
      <c r="J15" s="99">
        <f t="shared" si="0"/>
        <v>0</v>
      </c>
      <c r="K15" s="63">
        <v>0</v>
      </c>
      <c r="L15" s="67">
        <f>IF('5. Annual Budget'!$N$25&lt;&gt;0,'5. Annual Budget'!N25,'5. Annual Budget'!M25)</f>
        <v>0</v>
      </c>
      <c r="M15" s="65">
        <f t="shared" si="1"/>
        <v>0</v>
      </c>
      <c r="N15" s="63">
        <v>0</v>
      </c>
      <c r="O15" s="67">
        <f>IF('5. Annual Budget'!$Q25&lt;&gt;0,'5. Annual Budget'!Q25,'5. Annual Budget'!P25)</f>
        <v>0</v>
      </c>
      <c r="P15" s="65">
        <f t="shared" si="2"/>
        <v>0</v>
      </c>
      <c r="Q15" s="68">
        <v>0</v>
      </c>
      <c r="R15" s="67">
        <f>IF('5. Annual Budget'!$T25&lt;&gt;0,'5. Annual Budget'!T25,'5. Annual Budget'!S25)</f>
        <v>0</v>
      </c>
      <c r="S15" s="65">
        <f t="shared" si="3"/>
        <v>0</v>
      </c>
      <c r="T15" s="1"/>
      <c r="U15" s="453"/>
      <c r="V15" s="1"/>
      <c r="W15" s="103">
        <f t="shared" si="4"/>
        <v>0</v>
      </c>
      <c r="X15" s="104">
        <f t="shared" si="5"/>
        <v>0</v>
      </c>
      <c r="Y15" s="65">
        <f t="shared" si="6"/>
        <v>0</v>
      </c>
      <c r="Z15" s="115"/>
    </row>
    <row r="16" spans="1:107" ht="15.75" customHeight="1" x14ac:dyDescent="0.35">
      <c r="A16" s="19"/>
      <c r="B16" s="78"/>
      <c r="C16" s="484" t="s">
        <v>357</v>
      </c>
      <c r="D16" s="485"/>
      <c r="E16" s="28"/>
      <c r="F16" s="39"/>
      <c r="G16" s="28"/>
      <c r="H16" s="97">
        <v>0</v>
      </c>
      <c r="I16" s="98">
        <f>IF('5. Annual Budget'!$K26&lt;&gt;0,'5. Annual Budget'!K26,'5. Annual Budget'!J26)</f>
        <v>0</v>
      </c>
      <c r="J16" s="99">
        <f t="shared" si="0"/>
        <v>0</v>
      </c>
      <c r="K16" s="63">
        <v>0</v>
      </c>
      <c r="L16" s="67">
        <f>IF('5. Annual Budget'!$N$26&lt;&gt;0,'5. Annual Budget'!N26,'5. Annual Budget'!M26)</f>
        <v>0</v>
      </c>
      <c r="M16" s="65">
        <f t="shared" si="1"/>
        <v>0</v>
      </c>
      <c r="N16" s="63">
        <v>0</v>
      </c>
      <c r="O16" s="67">
        <f>IF('5. Annual Budget'!$Q26&lt;&gt;0,'5. Annual Budget'!Q26,'5. Annual Budget'!P26)</f>
        <v>0</v>
      </c>
      <c r="P16" s="65">
        <f t="shared" si="2"/>
        <v>0</v>
      </c>
      <c r="Q16" s="68">
        <v>0</v>
      </c>
      <c r="R16" s="67">
        <f>IF('5. Annual Budget'!$T26&lt;&gt;0,'5. Annual Budget'!T26,'5. Annual Budget'!S26)</f>
        <v>0</v>
      </c>
      <c r="S16" s="65">
        <f t="shared" si="3"/>
        <v>0</v>
      </c>
      <c r="T16" s="1"/>
      <c r="U16" s="453"/>
      <c r="V16" s="1"/>
      <c r="W16" s="103">
        <f t="shared" si="4"/>
        <v>0</v>
      </c>
      <c r="X16" s="104">
        <f t="shared" si="5"/>
        <v>0</v>
      </c>
      <c r="Y16" s="65">
        <f t="shared" si="6"/>
        <v>0</v>
      </c>
      <c r="Z16" s="115"/>
    </row>
    <row r="17" spans="1:26" ht="15.75" customHeight="1" x14ac:dyDescent="0.35">
      <c r="A17" s="19"/>
      <c r="B17" s="78"/>
      <c r="C17" s="526" t="s">
        <v>360</v>
      </c>
      <c r="D17" s="491"/>
      <c r="E17" s="28"/>
      <c r="F17" s="28"/>
      <c r="G17" s="28"/>
      <c r="H17" s="97">
        <v>0</v>
      </c>
      <c r="I17" s="98">
        <f>IF('5. Annual Budget'!$K27&lt;&gt;0,'5. Annual Budget'!K27,'5. Annual Budget'!J27)</f>
        <v>0</v>
      </c>
      <c r="J17" s="99">
        <f t="shared" si="0"/>
        <v>0</v>
      </c>
      <c r="K17" s="63">
        <v>0</v>
      </c>
      <c r="L17" s="67">
        <f>IF('5. Annual Budget'!$N$27&lt;&gt;0,'5. Annual Budget'!N27,'5. Annual Budget'!M27)</f>
        <v>0</v>
      </c>
      <c r="M17" s="65">
        <f t="shared" si="1"/>
        <v>0</v>
      </c>
      <c r="N17" s="63">
        <v>0</v>
      </c>
      <c r="O17" s="67">
        <f>IF('5. Annual Budget'!$Q27&lt;&gt;0,'5. Annual Budget'!Q27,'5. Annual Budget'!P27)</f>
        <v>0</v>
      </c>
      <c r="P17" s="65">
        <f t="shared" si="2"/>
        <v>0</v>
      </c>
      <c r="Q17" s="68">
        <v>0</v>
      </c>
      <c r="R17" s="67">
        <f>IF('5. Annual Budget'!$T27&lt;&gt;0,'5. Annual Budget'!T27,'5. Annual Budget'!S27)</f>
        <v>0</v>
      </c>
      <c r="S17" s="65">
        <f t="shared" si="3"/>
        <v>0</v>
      </c>
      <c r="T17" s="1"/>
      <c r="U17" s="453"/>
      <c r="V17" s="1"/>
      <c r="W17" s="103">
        <f t="shared" si="4"/>
        <v>0</v>
      </c>
      <c r="X17" s="104">
        <f t="shared" si="5"/>
        <v>0</v>
      </c>
      <c r="Y17" s="65">
        <f t="shared" si="6"/>
        <v>0</v>
      </c>
      <c r="Z17" s="115"/>
    </row>
    <row r="18" spans="1:26" ht="15.75" customHeight="1" x14ac:dyDescent="0.35">
      <c r="A18" s="19"/>
      <c r="B18" s="78"/>
      <c r="C18" s="526" t="s">
        <v>358</v>
      </c>
      <c r="D18" s="491"/>
      <c r="E18" s="28"/>
      <c r="F18" s="28"/>
      <c r="G18" s="28"/>
      <c r="H18" s="97">
        <v>0</v>
      </c>
      <c r="I18" s="98">
        <f>IF('5. Annual Budget'!$K28&lt;&gt;0,'5. Annual Budget'!K28,'5. Annual Budget'!J28)</f>
        <v>0</v>
      </c>
      <c r="J18" s="99">
        <f t="shared" si="0"/>
        <v>0</v>
      </c>
      <c r="K18" s="63">
        <v>0</v>
      </c>
      <c r="L18" s="67">
        <f>IF('5. Annual Budget'!$N28&lt;&gt;0,'5. Annual Budget'!N28,'5. Annual Budget'!M28)</f>
        <v>0</v>
      </c>
      <c r="M18" s="65">
        <f t="shared" si="1"/>
        <v>0</v>
      </c>
      <c r="N18" s="63">
        <v>0</v>
      </c>
      <c r="O18" s="67">
        <f>IF('5. Annual Budget'!$Q28&lt;&gt;0,'5. Annual Budget'!Q28,'5. Annual Budget'!P28)</f>
        <v>0</v>
      </c>
      <c r="P18" s="65">
        <f t="shared" si="2"/>
        <v>0</v>
      </c>
      <c r="Q18" s="68">
        <v>0</v>
      </c>
      <c r="R18" s="67">
        <f>IF('5. Annual Budget'!$T28&lt;&gt;0,'5. Annual Budget'!T28,'5. Annual Budget'!S28)</f>
        <v>0</v>
      </c>
      <c r="S18" s="65">
        <f t="shared" si="3"/>
        <v>0</v>
      </c>
      <c r="T18" s="1"/>
      <c r="U18" s="453"/>
      <c r="V18" s="1"/>
      <c r="W18" s="103">
        <f t="shared" si="4"/>
        <v>0</v>
      </c>
      <c r="X18" s="104">
        <f t="shared" si="5"/>
        <v>0</v>
      </c>
      <c r="Y18" s="65">
        <f t="shared" si="6"/>
        <v>0</v>
      </c>
      <c r="Z18" s="115"/>
    </row>
    <row r="19" spans="1:26" ht="15.75" customHeight="1" x14ac:dyDescent="0.35">
      <c r="A19" s="19"/>
      <c r="B19" s="78"/>
      <c r="C19" s="494" t="s">
        <v>14</v>
      </c>
      <c r="D19" s="491"/>
      <c r="E19" s="28"/>
      <c r="F19" s="28"/>
      <c r="G19" s="28"/>
      <c r="H19" s="97">
        <v>0</v>
      </c>
      <c r="I19" s="98">
        <f>IF('5. Annual Budget'!$K29&lt;&gt;0,'5. Annual Budget'!K29,'5. Annual Budget'!J29)</f>
        <v>0</v>
      </c>
      <c r="J19" s="99">
        <f t="shared" si="0"/>
        <v>0</v>
      </c>
      <c r="K19" s="63">
        <v>0</v>
      </c>
      <c r="L19" s="67">
        <f>IF('5. Annual Budget'!$N29&lt;&gt;0,'5. Annual Budget'!N29,'5. Annual Budget'!M29)</f>
        <v>0</v>
      </c>
      <c r="M19" s="65">
        <f t="shared" si="1"/>
        <v>0</v>
      </c>
      <c r="N19" s="63">
        <v>0</v>
      </c>
      <c r="O19" s="67">
        <f>IF('5. Annual Budget'!$Q29&lt;&gt;0,'5. Annual Budget'!Q29,'5. Annual Budget'!P29)</f>
        <v>0</v>
      </c>
      <c r="P19" s="65">
        <f t="shared" si="2"/>
        <v>0</v>
      </c>
      <c r="Q19" s="68">
        <v>0</v>
      </c>
      <c r="R19" s="67">
        <f>IF('5. Annual Budget'!$T29&lt;&gt;0,'5. Annual Budget'!T29,'5. Annual Budget'!S29)</f>
        <v>0</v>
      </c>
      <c r="S19" s="65">
        <f t="shared" si="3"/>
        <v>0</v>
      </c>
      <c r="T19" s="1"/>
      <c r="U19" s="453"/>
      <c r="V19" s="1"/>
      <c r="W19" s="103">
        <f t="shared" si="4"/>
        <v>0</v>
      </c>
      <c r="X19" s="104">
        <f t="shared" si="5"/>
        <v>0</v>
      </c>
      <c r="Y19" s="65">
        <f t="shared" si="6"/>
        <v>0</v>
      </c>
      <c r="Z19" s="115"/>
    </row>
    <row r="20" spans="1:26" ht="15.75" customHeight="1" x14ac:dyDescent="0.35">
      <c r="A20" s="19"/>
      <c r="B20" s="78"/>
      <c r="C20" s="494" t="s">
        <v>208</v>
      </c>
      <c r="D20" s="491"/>
      <c r="E20" s="28"/>
      <c r="F20" s="28"/>
      <c r="G20" s="28"/>
      <c r="H20" s="97">
        <v>0</v>
      </c>
      <c r="I20" s="98">
        <f>IF('5. Annual Budget'!$K30&lt;&gt;0,'5. Annual Budget'!K30,'5. Annual Budget'!J30)</f>
        <v>0</v>
      </c>
      <c r="J20" s="99">
        <f t="shared" si="0"/>
        <v>0</v>
      </c>
      <c r="K20" s="63">
        <v>0</v>
      </c>
      <c r="L20" s="67">
        <f>IF('5. Annual Budget'!$N30&lt;&gt;0,'5. Annual Budget'!N30,'5. Annual Budget'!M30)</f>
        <v>0</v>
      </c>
      <c r="M20" s="65">
        <f t="shared" si="1"/>
        <v>0</v>
      </c>
      <c r="N20" s="63">
        <v>0</v>
      </c>
      <c r="O20" s="67">
        <f>IF('5. Annual Budget'!$Q30&lt;&gt;0,'5. Annual Budget'!Q30,'5. Annual Budget'!P30)</f>
        <v>0</v>
      </c>
      <c r="P20" s="65">
        <f t="shared" si="2"/>
        <v>0</v>
      </c>
      <c r="Q20" s="68">
        <v>0</v>
      </c>
      <c r="R20" s="67">
        <f>IF('5. Annual Budget'!$T30&lt;&gt;0,'5. Annual Budget'!T30,'5. Annual Budget'!S30)</f>
        <v>0</v>
      </c>
      <c r="S20" s="65">
        <f t="shared" si="3"/>
        <v>0</v>
      </c>
      <c r="T20" s="1"/>
      <c r="U20" s="453"/>
      <c r="V20" s="1"/>
      <c r="W20" s="103">
        <f t="shared" si="4"/>
        <v>0</v>
      </c>
      <c r="X20" s="104">
        <f t="shared" si="5"/>
        <v>0</v>
      </c>
      <c r="Y20" s="65">
        <f t="shared" si="6"/>
        <v>0</v>
      </c>
      <c r="Z20" s="115"/>
    </row>
    <row r="21" spans="1:26" ht="15.75" customHeight="1" x14ac:dyDescent="0.35">
      <c r="A21" s="19"/>
      <c r="B21" s="78"/>
      <c r="C21" s="526" t="s">
        <v>359</v>
      </c>
      <c r="D21" s="491"/>
      <c r="E21" s="28"/>
      <c r="F21" s="28"/>
      <c r="G21" s="28"/>
      <c r="H21" s="97">
        <v>0</v>
      </c>
      <c r="I21" s="98">
        <f>IF('5. Annual Budget'!$K31&lt;&gt;0,'5. Annual Budget'!K31,'5. Annual Budget'!J31)</f>
        <v>0</v>
      </c>
      <c r="J21" s="99">
        <f t="shared" si="0"/>
        <v>0</v>
      </c>
      <c r="K21" s="63">
        <v>0</v>
      </c>
      <c r="L21" s="67">
        <f>IF('5. Annual Budget'!$N31&lt;&gt;0,'5. Annual Budget'!N31,'5. Annual Budget'!M31)</f>
        <v>0</v>
      </c>
      <c r="M21" s="65">
        <f t="shared" si="1"/>
        <v>0</v>
      </c>
      <c r="N21" s="63">
        <v>0</v>
      </c>
      <c r="O21" s="67">
        <f>IF('5. Annual Budget'!$Q31&lt;&gt;0,'5. Annual Budget'!Q31,'5. Annual Budget'!P31)</f>
        <v>0</v>
      </c>
      <c r="P21" s="65">
        <f t="shared" si="2"/>
        <v>0</v>
      </c>
      <c r="Q21" s="68">
        <v>0</v>
      </c>
      <c r="R21" s="67">
        <f>IF('5. Annual Budget'!$T31&lt;&gt;0,'5. Annual Budget'!T31,'5. Annual Budget'!S31)</f>
        <v>0</v>
      </c>
      <c r="S21" s="65">
        <f t="shared" si="3"/>
        <v>0</v>
      </c>
      <c r="T21" s="1"/>
      <c r="U21" s="453"/>
      <c r="V21" s="1"/>
      <c r="W21" s="103">
        <f t="shared" si="4"/>
        <v>0</v>
      </c>
      <c r="X21" s="104">
        <f t="shared" si="5"/>
        <v>0</v>
      </c>
      <c r="Y21" s="65">
        <f t="shared" si="6"/>
        <v>0</v>
      </c>
      <c r="Z21" s="115"/>
    </row>
    <row r="22" spans="1:26" ht="15.75" customHeight="1" x14ac:dyDescent="0.35">
      <c r="A22" s="19"/>
      <c r="B22" s="78"/>
      <c r="C22" s="494" t="s">
        <v>15</v>
      </c>
      <c r="D22" s="491"/>
      <c r="E22" s="28"/>
      <c r="F22" s="28"/>
      <c r="G22" s="28"/>
      <c r="H22" s="97">
        <v>0</v>
      </c>
      <c r="I22" s="98">
        <f>IF('5. Annual Budget'!$K32&lt;&gt;0,'5. Annual Budget'!K32,'5. Annual Budget'!J32)</f>
        <v>0</v>
      </c>
      <c r="J22" s="99">
        <f t="shared" si="0"/>
        <v>0</v>
      </c>
      <c r="K22" s="63">
        <v>0</v>
      </c>
      <c r="L22" s="67">
        <f>IF('5. Annual Budget'!$N32&lt;&gt;0,'5. Annual Budget'!N32,'5. Annual Budget'!M32)</f>
        <v>0</v>
      </c>
      <c r="M22" s="65">
        <f t="shared" si="1"/>
        <v>0</v>
      </c>
      <c r="N22" s="63">
        <v>0</v>
      </c>
      <c r="O22" s="67">
        <f>IF('5. Annual Budget'!$Q32&lt;&gt;0,'5. Annual Budget'!Q32,'5. Annual Budget'!P32)</f>
        <v>0</v>
      </c>
      <c r="P22" s="65">
        <f t="shared" si="2"/>
        <v>0</v>
      </c>
      <c r="Q22" s="68">
        <v>0</v>
      </c>
      <c r="R22" s="67">
        <f>IF('5. Annual Budget'!$T32&lt;&gt;0,'5. Annual Budget'!T32,'5. Annual Budget'!S32)</f>
        <v>0</v>
      </c>
      <c r="S22" s="65">
        <f t="shared" si="3"/>
        <v>0</v>
      </c>
      <c r="T22" s="1"/>
      <c r="U22" s="453"/>
      <c r="V22" s="1"/>
      <c r="W22" s="103">
        <f t="shared" si="4"/>
        <v>0</v>
      </c>
      <c r="X22" s="104">
        <f t="shared" si="5"/>
        <v>0</v>
      </c>
      <c r="Y22" s="65">
        <f t="shared" si="6"/>
        <v>0</v>
      </c>
      <c r="Z22" s="115"/>
    </row>
    <row r="23" spans="1:26" ht="15.75" customHeight="1" x14ac:dyDescent="0.35">
      <c r="A23" s="19"/>
      <c r="B23" s="78"/>
      <c r="C23" s="526" t="s">
        <v>361</v>
      </c>
      <c r="D23" s="491"/>
      <c r="E23" s="28"/>
      <c r="F23" s="28"/>
      <c r="G23" s="28"/>
      <c r="H23" s="97">
        <v>0</v>
      </c>
      <c r="I23" s="98">
        <f>IF('5. Annual Budget'!$K33&lt;&gt;0,'5. Annual Budget'!K33,'5. Annual Budget'!J33)</f>
        <v>0</v>
      </c>
      <c r="J23" s="99">
        <f t="shared" si="0"/>
        <v>0</v>
      </c>
      <c r="K23" s="63">
        <v>0</v>
      </c>
      <c r="L23" s="67">
        <f>IF('5. Annual Budget'!$N33&lt;&gt;0,'5. Annual Budget'!N33,'5. Annual Budget'!M33)</f>
        <v>0</v>
      </c>
      <c r="M23" s="65">
        <f t="shared" si="1"/>
        <v>0</v>
      </c>
      <c r="N23" s="63">
        <v>0</v>
      </c>
      <c r="O23" s="67">
        <f>IF('5. Annual Budget'!$Q33&lt;&gt;0,'5. Annual Budget'!Q33,'5. Annual Budget'!P33)</f>
        <v>0</v>
      </c>
      <c r="P23" s="65">
        <f t="shared" si="2"/>
        <v>0</v>
      </c>
      <c r="Q23" s="68">
        <v>0</v>
      </c>
      <c r="R23" s="67">
        <f>IF('5. Annual Budget'!$T33&lt;&gt;0,'5. Annual Budget'!T33,'5. Annual Budget'!S33)</f>
        <v>0</v>
      </c>
      <c r="S23" s="65">
        <f t="shared" si="3"/>
        <v>0</v>
      </c>
      <c r="T23" s="1"/>
      <c r="U23" s="453"/>
      <c r="V23" s="1"/>
      <c r="W23" s="103">
        <f t="shared" si="4"/>
        <v>0</v>
      </c>
      <c r="X23" s="104">
        <f t="shared" si="5"/>
        <v>0</v>
      </c>
      <c r="Y23" s="65">
        <f t="shared" si="6"/>
        <v>0</v>
      </c>
      <c r="Z23" s="115"/>
    </row>
    <row r="24" spans="1:26" ht="15.75" customHeight="1" x14ac:dyDescent="0.35">
      <c r="A24" s="19"/>
      <c r="B24" s="78"/>
      <c r="C24" s="494" t="s">
        <v>209</v>
      </c>
      <c r="D24" s="491"/>
      <c r="E24" s="28"/>
      <c r="F24" s="28"/>
      <c r="G24" s="28"/>
      <c r="H24" s="97">
        <v>0</v>
      </c>
      <c r="I24" s="98">
        <f>IF('5. Annual Budget'!$K34&lt;&gt;0,'5. Annual Budget'!K34,'5. Annual Budget'!J34)</f>
        <v>0</v>
      </c>
      <c r="J24" s="99">
        <f t="shared" ref="J24" si="7">IF($H$12&lt;&gt;0,H24-I24,0)</f>
        <v>0</v>
      </c>
      <c r="K24" s="63">
        <v>0</v>
      </c>
      <c r="L24" s="67">
        <f>IF('5. Annual Budget'!$N34&lt;&gt;0,'5. Annual Budget'!N34,'5. Annual Budget'!M34)</f>
        <v>0</v>
      </c>
      <c r="M24" s="65">
        <f t="shared" ref="M24" si="8">IF($K$12&lt;&gt;0,K24-L24,0)</f>
        <v>0</v>
      </c>
      <c r="N24" s="63">
        <v>0</v>
      </c>
      <c r="O24" s="67">
        <f>IF('5. Annual Budget'!$Q34&lt;&gt;0,'5. Annual Budget'!Q34,'5. Annual Budget'!P34)</f>
        <v>0</v>
      </c>
      <c r="P24" s="65">
        <f t="shared" ref="P24" si="9">IF($N24&lt;&gt;0,N24-O24,0)</f>
        <v>0</v>
      </c>
      <c r="Q24" s="68">
        <v>0</v>
      </c>
      <c r="R24" s="67">
        <f>IF('5. Annual Budget'!$T34&lt;&gt;0,'5. Annual Budget'!T34,'5. Annual Budget'!S34)</f>
        <v>0</v>
      </c>
      <c r="S24" s="65">
        <f t="shared" ref="S24" si="10">IF($Q$12&lt;&gt;0,Q24-R24,0)</f>
        <v>0</v>
      </c>
      <c r="T24" s="1"/>
      <c r="U24" s="453"/>
      <c r="V24" s="1"/>
      <c r="W24" s="103">
        <f t="shared" si="4"/>
        <v>0</v>
      </c>
      <c r="X24" s="104">
        <f t="shared" si="5"/>
        <v>0</v>
      </c>
      <c r="Y24" s="65">
        <f t="shared" ref="Y24" si="11">W24-X24</f>
        <v>0</v>
      </c>
      <c r="Z24" s="115"/>
    </row>
    <row r="25" spans="1:26" ht="15.75" customHeight="1" x14ac:dyDescent="0.35">
      <c r="A25" s="19"/>
      <c r="B25" s="78"/>
      <c r="C25" s="495" t="s">
        <v>272</v>
      </c>
      <c r="D25" s="491"/>
      <c r="E25" s="28"/>
      <c r="F25" s="28"/>
      <c r="G25" s="28"/>
      <c r="H25" s="97">
        <v>0</v>
      </c>
      <c r="I25" s="98">
        <f>IF('5. Annual Budget'!$K35&lt;&gt;0,'5. Annual Budget'!K35,'5. Annual Budget'!J35)</f>
        <v>0</v>
      </c>
      <c r="J25" s="99">
        <f t="shared" si="0"/>
        <v>0</v>
      </c>
      <c r="K25" s="63">
        <v>0</v>
      </c>
      <c r="L25" s="67">
        <f>IF('5. Annual Budget'!$N35&lt;&gt;0,'5. Annual Budget'!N35,'5. Annual Budget'!M35)</f>
        <v>0</v>
      </c>
      <c r="M25" s="65">
        <f t="shared" si="1"/>
        <v>0</v>
      </c>
      <c r="N25" s="63">
        <v>0</v>
      </c>
      <c r="O25" s="67">
        <f>IF('5. Annual Budget'!$Q35&lt;&gt;0,'5. Annual Budget'!Q35,'5. Annual Budget'!P35)</f>
        <v>0</v>
      </c>
      <c r="P25" s="65">
        <f t="shared" si="2"/>
        <v>0</v>
      </c>
      <c r="Q25" s="68">
        <v>0</v>
      </c>
      <c r="R25" s="67">
        <f>IF('5. Annual Budget'!$T35&lt;&gt;0,'5. Annual Budget'!T35,'5. Annual Budget'!S35)</f>
        <v>0</v>
      </c>
      <c r="S25" s="65">
        <f t="shared" si="3"/>
        <v>0</v>
      </c>
      <c r="T25" s="1"/>
      <c r="U25" s="453"/>
      <c r="V25" s="1"/>
      <c r="W25" s="103">
        <f t="shared" si="4"/>
        <v>0</v>
      </c>
      <c r="X25" s="104">
        <f t="shared" si="5"/>
        <v>0</v>
      </c>
      <c r="Y25" s="65">
        <f t="shared" si="6"/>
        <v>0</v>
      </c>
      <c r="Z25" s="115"/>
    </row>
    <row r="26" spans="1:26" ht="15.75" customHeight="1" x14ac:dyDescent="0.35">
      <c r="A26" s="19"/>
      <c r="B26" s="78"/>
      <c r="C26" s="569"/>
      <c r="D26" s="558"/>
      <c r="E26" s="28"/>
      <c r="F26" s="38"/>
      <c r="G26" s="38"/>
      <c r="H26" s="376"/>
      <c r="I26" s="376"/>
      <c r="J26" s="376"/>
      <c r="K26" s="340"/>
      <c r="L26" s="340"/>
      <c r="M26" s="340"/>
      <c r="N26" s="340"/>
      <c r="O26" s="340"/>
      <c r="P26" s="340"/>
      <c r="Q26" s="340"/>
      <c r="R26" s="340"/>
      <c r="S26" s="340"/>
      <c r="U26" s="453"/>
      <c r="W26" s="340"/>
      <c r="X26" s="340"/>
      <c r="Y26" s="340"/>
      <c r="Z26" s="59"/>
    </row>
    <row r="27" spans="1:26" ht="15.75" customHeight="1" thickBot="1" x14ac:dyDescent="0.4">
      <c r="A27" s="19"/>
      <c r="B27" s="78"/>
      <c r="C27" s="492" t="s">
        <v>221</v>
      </c>
      <c r="D27" s="589"/>
      <c r="E27" s="29"/>
      <c r="F27" s="29"/>
      <c r="G27" s="29"/>
      <c r="H27" s="379">
        <f t="shared" ref="H27:S27" si="12">SUM(H12:H25)</f>
        <v>0</v>
      </c>
      <c r="I27" s="415">
        <f t="shared" si="12"/>
        <v>0</v>
      </c>
      <c r="J27" s="416">
        <f t="shared" si="12"/>
        <v>0</v>
      </c>
      <c r="K27" s="352">
        <f t="shared" si="12"/>
        <v>0</v>
      </c>
      <c r="L27" s="357">
        <f t="shared" si="12"/>
        <v>0</v>
      </c>
      <c r="M27" s="361">
        <f t="shared" si="12"/>
        <v>0</v>
      </c>
      <c r="N27" s="352">
        <f t="shared" si="12"/>
        <v>0</v>
      </c>
      <c r="O27" s="357">
        <f t="shared" si="12"/>
        <v>0</v>
      </c>
      <c r="P27" s="361">
        <f t="shared" si="12"/>
        <v>0</v>
      </c>
      <c r="Q27" s="371">
        <f t="shared" si="12"/>
        <v>0</v>
      </c>
      <c r="R27" s="357">
        <f t="shared" si="12"/>
        <v>0</v>
      </c>
      <c r="S27" s="65">
        <f t="shared" si="12"/>
        <v>0</v>
      </c>
      <c r="T27" s="15"/>
      <c r="U27" s="457"/>
      <c r="V27" s="15"/>
      <c r="W27" s="352">
        <f>SUM(W12:W25)</f>
        <v>0</v>
      </c>
      <c r="X27" s="357">
        <f>SUM(X12:X25)</f>
        <v>0</v>
      </c>
      <c r="Y27" s="361">
        <f>SUM(Y12:Y25)</f>
        <v>0</v>
      </c>
      <c r="Z27" s="116"/>
    </row>
    <row r="28" spans="1:26" ht="15.75" customHeight="1" x14ac:dyDescent="0.35">
      <c r="A28" s="19"/>
      <c r="B28" s="78"/>
      <c r="C28" s="494"/>
      <c r="D28" s="491"/>
      <c r="E28" s="28"/>
      <c r="F28" s="38"/>
      <c r="G28" s="38"/>
      <c r="H28" s="377"/>
      <c r="I28" s="377"/>
      <c r="J28" s="377"/>
      <c r="K28" s="342"/>
      <c r="L28" s="342"/>
      <c r="M28" s="342"/>
      <c r="N28" s="342"/>
      <c r="O28" s="342"/>
      <c r="P28" s="342"/>
      <c r="Q28" s="342"/>
      <c r="R28" s="342"/>
      <c r="S28" s="342"/>
      <c r="U28" s="262"/>
      <c r="W28" s="342"/>
      <c r="X28" s="342"/>
      <c r="Y28" s="342"/>
      <c r="Z28" s="59"/>
    </row>
    <row r="29" spans="1:26" ht="15.75" customHeight="1" thickBot="1" x14ac:dyDescent="0.4">
      <c r="A29" s="19"/>
      <c r="B29" s="78"/>
      <c r="C29" s="540" t="s">
        <v>281</v>
      </c>
      <c r="D29" s="491"/>
      <c r="E29" s="38"/>
      <c r="F29" s="38"/>
      <c r="G29" s="38"/>
      <c r="H29" s="378"/>
      <c r="I29" s="378"/>
      <c r="J29" s="378"/>
      <c r="K29" s="343"/>
      <c r="L29" s="343"/>
      <c r="M29" s="343"/>
      <c r="N29" s="343"/>
      <c r="O29" s="343"/>
      <c r="P29" s="343"/>
      <c r="Q29" s="343"/>
      <c r="R29" s="343"/>
      <c r="S29" s="343"/>
      <c r="U29" s="263"/>
      <c r="W29" s="343"/>
      <c r="X29" s="343"/>
      <c r="Y29" s="343"/>
      <c r="Z29" s="59"/>
    </row>
    <row r="30" spans="1:26" ht="15.75" customHeight="1" x14ac:dyDescent="0.35">
      <c r="A30" s="19"/>
      <c r="B30" s="78"/>
      <c r="C30" s="490" t="s">
        <v>210</v>
      </c>
      <c r="D30" s="491"/>
      <c r="E30" s="28"/>
      <c r="F30" s="28"/>
      <c r="G30" s="28"/>
      <c r="H30" s="97">
        <v>0</v>
      </c>
      <c r="I30" s="98">
        <f>IF('5. Annual Budget'!$K40&lt;&gt;0,'5. Annual Budget'!K40,'5. Annual Budget'!J40)</f>
        <v>0</v>
      </c>
      <c r="J30" s="99">
        <f>IF($H30&lt;&gt;0,H30-I30,0)</f>
        <v>0</v>
      </c>
      <c r="K30" s="63">
        <v>0</v>
      </c>
      <c r="L30" s="67">
        <f>IF('5. Annual Budget'!$N40&lt;&gt;0,'5. Annual Budget'!N40,'5. Annual Budget'!M40)</f>
        <v>0</v>
      </c>
      <c r="M30" s="65">
        <f>IF($K30&lt;&gt;0,K30-L30,0)</f>
        <v>0</v>
      </c>
      <c r="N30" s="63">
        <v>0</v>
      </c>
      <c r="O30" s="67">
        <f>IF('5. Annual Budget'!$Q40&lt;&gt;0,'5. Annual Budget'!Q40,'5. Annual Budget'!P40)</f>
        <v>0</v>
      </c>
      <c r="P30" s="65">
        <f t="shared" ref="P30:P37" si="13">IF($N30&lt;&gt;0,N30-O30,0)</f>
        <v>0</v>
      </c>
      <c r="Q30" s="68">
        <v>0</v>
      </c>
      <c r="R30" s="67">
        <f>IF('5. Annual Budget'!$T40&lt;&gt;0,'5. Annual Budget'!T40,'5. Annual Budget'!S40)</f>
        <v>0</v>
      </c>
      <c r="S30" s="65">
        <f>IF($Q30&lt;&gt;0,Q30-R30,0)</f>
        <v>0</v>
      </c>
      <c r="T30" s="1"/>
      <c r="U30" s="264" t="s">
        <v>377</v>
      </c>
      <c r="V30" s="1"/>
      <c r="W30" s="66">
        <f>IF($H30&lt;&gt;0,H30,0)+IF($K30&lt;&gt;0,K30,0)+IF($N30&lt;&gt;0,N30,0)+IF($Q30&lt;&gt;0,Q30,0)</f>
        <v>0</v>
      </c>
      <c r="X30" s="67">
        <f>SUM(IF($H30&lt;&gt;0,I30,0)+IF($K30&lt;&gt;0,L30,0)+IF($N30&lt;&gt;0,O30,0)+IF($Q30&lt;&gt;0,R30,0))</f>
        <v>0</v>
      </c>
      <c r="Y30" s="65">
        <f t="shared" ref="Y30:Y37" si="14">W30-X30</f>
        <v>0</v>
      </c>
      <c r="Z30" s="115"/>
    </row>
    <row r="31" spans="1:26" ht="15.75" customHeight="1" x14ac:dyDescent="0.35">
      <c r="A31" s="19"/>
      <c r="B31" s="78"/>
      <c r="C31" s="490" t="s">
        <v>177</v>
      </c>
      <c r="D31" s="491"/>
      <c r="E31" s="28"/>
      <c r="F31" s="28"/>
      <c r="G31" s="28"/>
      <c r="H31" s="97">
        <v>0</v>
      </c>
      <c r="I31" s="98">
        <f>IF('5. Annual Budget'!$K41&lt;&gt;0,'5. Annual Budget'!K41,'5. Annual Budget'!J41)</f>
        <v>0</v>
      </c>
      <c r="J31" s="99">
        <f t="shared" ref="J31:J37" si="15">IF($H31&lt;&gt;0,H31-I31,0)</f>
        <v>0</v>
      </c>
      <c r="K31" s="63">
        <v>0</v>
      </c>
      <c r="L31" s="67">
        <f>IF('5. Annual Budget'!$N41&lt;&gt;0,'5. Annual Budget'!N41,'5. Annual Budget'!M41)</f>
        <v>0</v>
      </c>
      <c r="M31" s="65">
        <f t="shared" ref="M31:M37" si="16">IF($K31&lt;&gt;0,K31-L31,0)</f>
        <v>0</v>
      </c>
      <c r="N31" s="63">
        <v>0</v>
      </c>
      <c r="O31" s="67">
        <f>IF('5. Annual Budget'!$Q41&lt;&gt;0,'5. Annual Budget'!Q41,'5. Annual Budget'!P41)</f>
        <v>0</v>
      </c>
      <c r="P31" s="65">
        <f t="shared" si="13"/>
        <v>0</v>
      </c>
      <c r="Q31" s="68">
        <v>0</v>
      </c>
      <c r="R31" s="67">
        <f>IF('5. Annual Budget'!$T41&lt;&gt;0,'5. Annual Budget'!T41,'5. Annual Budget'!S41)</f>
        <v>0</v>
      </c>
      <c r="S31" s="65">
        <f t="shared" ref="S31:S37" si="17">IF($Q31&lt;&gt;0,Q31-R31,0)</f>
        <v>0</v>
      </c>
      <c r="T31" s="1"/>
      <c r="U31" s="499"/>
      <c r="V31" s="1"/>
      <c r="W31" s="66">
        <f t="shared" ref="W31:W37" si="18">IF($H31&lt;&gt;0,H31,0)+IF($K31&lt;&gt;0,K31,0)+IF($N31&lt;&gt;0,N31,0)+IF($Q31&lt;&gt;0,Q31,0)</f>
        <v>0</v>
      </c>
      <c r="X31" s="67">
        <f t="shared" ref="X31:X37" si="19">SUM(IF($H31&lt;&gt;0,I31,0)+IF($K31&lt;&gt;0,L31,0)+IF($N31&lt;&gt;0,O31,0)+IF($Q31&lt;&gt;0,R31,0))</f>
        <v>0</v>
      </c>
      <c r="Y31" s="65">
        <f t="shared" si="14"/>
        <v>0</v>
      </c>
      <c r="Z31" s="115"/>
    </row>
    <row r="32" spans="1:26" ht="15.75" customHeight="1" x14ac:dyDescent="0.35">
      <c r="A32" s="19"/>
      <c r="B32" s="78"/>
      <c r="C32" s="490" t="s">
        <v>62</v>
      </c>
      <c r="D32" s="491"/>
      <c r="E32" s="28"/>
      <c r="F32" s="28"/>
      <c r="G32" s="28"/>
      <c r="H32" s="97">
        <v>0</v>
      </c>
      <c r="I32" s="98">
        <f>IF('5. Annual Budget'!$K42&lt;&gt;0,'5. Annual Budget'!K42,'5. Annual Budget'!J42)</f>
        <v>0</v>
      </c>
      <c r="J32" s="99">
        <f t="shared" si="15"/>
        <v>0</v>
      </c>
      <c r="K32" s="63">
        <v>0</v>
      </c>
      <c r="L32" s="67">
        <f>IF('5. Annual Budget'!$N42&lt;&gt;0,'5. Annual Budget'!N42,'5. Annual Budget'!M42)</f>
        <v>0</v>
      </c>
      <c r="M32" s="65">
        <f t="shared" si="16"/>
        <v>0</v>
      </c>
      <c r="N32" s="63">
        <v>0</v>
      </c>
      <c r="O32" s="67">
        <f>IF('5. Annual Budget'!$Q42&lt;&gt;0,'5. Annual Budget'!Q42,'5. Annual Budget'!P42)</f>
        <v>0</v>
      </c>
      <c r="P32" s="65">
        <f t="shared" si="13"/>
        <v>0</v>
      </c>
      <c r="Q32" s="68">
        <v>0</v>
      </c>
      <c r="R32" s="67">
        <f>IF('5. Annual Budget'!$T42&lt;&gt;0,'5. Annual Budget'!T42,'5. Annual Budget'!S42)</f>
        <v>0</v>
      </c>
      <c r="S32" s="65">
        <f t="shared" si="17"/>
        <v>0</v>
      </c>
      <c r="T32" s="1"/>
      <c r="U32" s="453"/>
      <c r="V32" s="1"/>
      <c r="W32" s="66">
        <f t="shared" si="18"/>
        <v>0</v>
      </c>
      <c r="X32" s="67">
        <f t="shared" si="19"/>
        <v>0</v>
      </c>
      <c r="Y32" s="65">
        <f t="shared" si="14"/>
        <v>0</v>
      </c>
      <c r="Z32" s="115"/>
    </row>
    <row r="33" spans="1:26" ht="15.75" customHeight="1" x14ac:dyDescent="0.35">
      <c r="A33" s="19"/>
      <c r="B33" s="78"/>
      <c r="C33" s="490" t="s">
        <v>63</v>
      </c>
      <c r="D33" s="491"/>
      <c r="E33" s="27"/>
      <c r="F33" s="27"/>
      <c r="G33" s="27"/>
      <c r="H33" s="97">
        <v>0</v>
      </c>
      <c r="I33" s="98">
        <f>IF('5. Annual Budget'!$K43&lt;&gt;0,'5. Annual Budget'!K43,'5. Annual Budget'!J43)</f>
        <v>0</v>
      </c>
      <c r="J33" s="99">
        <f t="shared" si="15"/>
        <v>0</v>
      </c>
      <c r="K33" s="63">
        <v>0</v>
      </c>
      <c r="L33" s="67">
        <f>IF('5. Annual Budget'!$N43&lt;&gt;0,'5. Annual Budget'!N43,'5. Annual Budget'!M43)</f>
        <v>0</v>
      </c>
      <c r="M33" s="65">
        <f t="shared" si="16"/>
        <v>0</v>
      </c>
      <c r="N33" s="63">
        <v>0</v>
      </c>
      <c r="O33" s="67">
        <f>IF('5. Annual Budget'!$Q43&lt;&gt;0,'5. Annual Budget'!Q43,'5. Annual Budget'!P43)</f>
        <v>0</v>
      </c>
      <c r="P33" s="65">
        <f t="shared" si="13"/>
        <v>0</v>
      </c>
      <c r="Q33" s="68">
        <v>0</v>
      </c>
      <c r="R33" s="67">
        <f>IF('5. Annual Budget'!$T43&lt;&gt;0,'5. Annual Budget'!T43,'5. Annual Budget'!S43)</f>
        <v>0</v>
      </c>
      <c r="S33" s="65">
        <f t="shared" si="17"/>
        <v>0</v>
      </c>
      <c r="T33" s="1"/>
      <c r="U33" s="453"/>
      <c r="V33" s="1"/>
      <c r="W33" s="66">
        <f t="shared" si="18"/>
        <v>0</v>
      </c>
      <c r="X33" s="67">
        <f t="shared" si="19"/>
        <v>0</v>
      </c>
      <c r="Y33" s="65">
        <f t="shared" si="14"/>
        <v>0</v>
      </c>
      <c r="Z33" s="115"/>
    </row>
    <row r="34" spans="1:26" ht="15.75" customHeight="1" x14ac:dyDescent="0.35">
      <c r="A34" s="19"/>
      <c r="B34" s="78"/>
      <c r="C34" s="490" t="s">
        <v>64</v>
      </c>
      <c r="D34" s="491"/>
      <c r="E34" s="27"/>
      <c r="F34" s="27"/>
      <c r="G34" s="27"/>
      <c r="H34" s="97">
        <v>0</v>
      </c>
      <c r="I34" s="98">
        <f>IF('5. Annual Budget'!$K44&lt;&gt;0,'5. Annual Budget'!K44,'5. Annual Budget'!J44)</f>
        <v>0</v>
      </c>
      <c r="J34" s="99">
        <f t="shared" si="15"/>
        <v>0</v>
      </c>
      <c r="K34" s="63">
        <v>0</v>
      </c>
      <c r="L34" s="67">
        <f>IF('5. Annual Budget'!$N44&lt;&gt;0,'5. Annual Budget'!N44,'5. Annual Budget'!M44)</f>
        <v>0</v>
      </c>
      <c r="M34" s="65">
        <f t="shared" si="16"/>
        <v>0</v>
      </c>
      <c r="N34" s="63">
        <v>0</v>
      </c>
      <c r="O34" s="67">
        <f>IF('5. Annual Budget'!$Q44&lt;&gt;0,'5. Annual Budget'!Q44,'5. Annual Budget'!P44)</f>
        <v>0</v>
      </c>
      <c r="P34" s="65">
        <f t="shared" si="13"/>
        <v>0</v>
      </c>
      <c r="Q34" s="68">
        <v>0</v>
      </c>
      <c r="R34" s="67">
        <f>IF('5. Annual Budget'!$T44&lt;&gt;0,'5. Annual Budget'!T44,'5. Annual Budget'!S44)</f>
        <v>0</v>
      </c>
      <c r="S34" s="65">
        <f t="shared" si="17"/>
        <v>0</v>
      </c>
      <c r="T34" s="1"/>
      <c r="U34" s="453"/>
      <c r="V34" s="1"/>
      <c r="W34" s="66">
        <f t="shared" si="18"/>
        <v>0</v>
      </c>
      <c r="X34" s="67">
        <f t="shared" si="19"/>
        <v>0</v>
      </c>
      <c r="Y34" s="65">
        <f t="shared" si="14"/>
        <v>0</v>
      </c>
      <c r="Z34" s="115"/>
    </row>
    <row r="35" spans="1:26" ht="15.75" customHeight="1" x14ac:dyDescent="0.35">
      <c r="A35" s="19"/>
      <c r="B35" s="78"/>
      <c r="C35" s="490" t="s">
        <v>16</v>
      </c>
      <c r="D35" s="491"/>
      <c r="E35" s="28"/>
      <c r="F35" s="28"/>
      <c r="G35" s="28"/>
      <c r="H35" s="97">
        <v>0</v>
      </c>
      <c r="I35" s="98">
        <f>IF('5. Annual Budget'!$K45&lt;&gt;0,'5. Annual Budget'!K45,'5. Annual Budget'!J45)</f>
        <v>0</v>
      </c>
      <c r="J35" s="99">
        <f t="shared" si="15"/>
        <v>0</v>
      </c>
      <c r="K35" s="63">
        <v>0</v>
      </c>
      <c r="L35" s="67">
        <f>IF('5. Annual Budget'!$N45&lt;&gt;0,'5. Annual Budget'!N45,'5. Annual Budget'!M45)</f>
        <v>0</v>
      </c>
      <c r="M35" s="65">
        <f t="shared" si="16"/>
        <v>0</v>
      </c>
      <c r="N35" s="63">
        <v>0</v>
      </c>
      <c r="O35" s="67">
        <f>IF('5. Annual Budget'!$Q45&lt;&gt;0,'5. Annual Budget'!Q45,'5. Annual Budget'!P45)</f>
        <v>0</v>
      </c>
      <c r="P35" s="65">
        <f t="shared" si="13"/>
        <v>0</v>
      </c>
      <c r="Q35" s="68">
        <v>0</v>
      </c>
      <c r="R35" s="67">
        <f>IF('5. Annual Budget'!$T45&lt;&gt;0,'5. Annual Budget'!T45,'5. Annual Budget'!S45)</f>
        <v>0</v>
      </c>
      <c r="S35" s="65">
        <f t="shared" si="17"/>
        <v>0</v>
      </c>
      <c r="T35" s="1"/>
      <c r="U35" s="453"/>
      <c r="V35" s="1"/>
      <c r="W35" s="66">
        <f t="shared" si="18"/>
        <v>0</v>
      </c>
      <c r="X35" s="67">
        <f t="shared" si="19"/>
        <v>0</v>
      </c>
      <c r="Y35" s="65">
        <f t="shared" si="14"/>
        <v>0</v>
      </c>
      <c r="Z35" s="115"/>
    </row>
    <row r="36" spans="1:26" ht="15.75" customHeight="1" x14ac:dyDescent="0.35">
      <c r="A36" s="19"/>
      <c r="B36" s="78"/>
      <c r="C36" s="490" t="s">
        <v>17</v>
      </c>
      <c r="D36" s="491"/>
      <c r="E36" s="28"/>
      <c r="F36" s="28"/>
      <c r="G36" s="28"/>
      <c r="H36" s="97">
        <v>0</v>
      </c>
      <c r="I36" s="98">
        <f>IF('5. Annual Budget'!$K46&lt;&gt;0,'5. Annual Budget'!K46,'5. Annual Budget'!J46)</f>
        <v>0</v>
      </c>
      <c r="J36" s="99">
        <f t="shared" si="15"/>
        <v>0</v>
      </c>
      <c r="K36" s="63">
        <v>0</v>
      </c>
      <c r="L36" s="67">
        <f>IF('5. Annual Budget'!$N46&lt;&gt;0,'5. Annual Budget'!N46,'5. Annual Budget'!M46)</f>
        <v>0</v>
      </c>
      <c r="M36" s="65">
        <f t="shared" si="16"/>
        <v>0</v>
      </c>
      <c r="N36" s="63">
        <v>0</v>
      </c>
      <c r="O36" s="67">
        <f>IF('5. Annual Budget'!$Q46&lt;&gt;0,'5. Annual Budget'!Q46,'5. Annual Budget'!P46)</f>
        <v>0</v>
      </c>
      <c r="P36" s="65">
        <f t="shared" si="13"/>
        <v>0</v>
      </c>
      <c r="Q36" s="68">
        <v>0</v>
      </c>
      <c r="R36" s="67">
        <f>IF('5. Annual Budget'!$T46&lt;&gt;0,'5. Annual Budget'!T46,'5. Annual Budget'!S46)</f>
        <v>0</v>
      </c>
      <c r="S36" s="65">
        <f t="shared" si="17"/>
        <v>0</v>
      </c>
      <c r="T36" s="1"/>
      <c r="U36" s="453"/>
      <c r="V36" s="1"/>
      <c r="W36" s="66">
        <f t="shared" si="18"/>
        <v>0</v>
      </c>
      <c r="X36" s="67">
        <f t="shared" si="19"/>
        <v>0</v>
      </c>
      <c r="Y36" s="65">
        <f t="shared" si="14"/>
        <v>0</v>
      </c>
      <c r="Z36" s="115"/>
    </row>
    <row r="37" spans="1:26" ht="15.75" customHeight="1" x14ac:dyDescent="0.35">
      <c r="A37" s="19"/>
      <c r="B37" s="78"/>
      <c r="C37" s="490" t="s">
        <v>274</v>
      </c>
      <c r="D37" s="491"/>
      <c r="E37" s="28"/>
      <c r="F37" s="28"/>
      <c r="G37" s="28"/>
      <c r="H37" s="97">
        <v>0</v>
      </c>
      <c r="I37" s="98">
        <f>IF('5. Annual Budget'!$K47&lt;&gt;0,'5. Annual Budget'!K47,'5. Annual Budget'!J47)</f>
        <v>0</v>
      </c>
      <c r="J37" s="99">
        <f t="shared" si="15"/>
        <v>0</v>
      </c>
      <c r="K37" s="63">
        <v>0</v>
      </c>
      <c r="L37" s="67">
        <f>IF('5. Annual Budget'!$N47&lt;&gt;0,'5. Annual Budget'!N47,'5. Annual Budget'!M47)</f>
        <v>0</v>
      </c>
      <c r="M37" s="65">
        <f t="shared" si="16"/>
        <v>0</v>
      </c>
      <c r="N37" s="63">
        <v>0</v>
      </c>
      <c r="O37" s="67">
        <f>IF('5. Annual Budget'!$Q47&lt;&gt;0,'5. Annual Budget'!Q47,'5. Annual Budget'!P47)</f>
        <v>0</v>
      </c>
      <c r="P37" s="65">
        <f t="shared" si="13"/>
        <v>0</v>
      </c>
      <c r="Q37" s="68">
        <v>0</v>
      </c>
      <c r="R37" s="67">
        <f>IF('5. Annual Budget'!$T47&lt;&gt;0,'5. Annual Budget'!T47,'5. Annual Budget'!S47)</f>
        <v>0</v>
      </c>
      <c r="S37" s="65">
        <f t="shared" si="17"/>
        <v>0</v>
      </c>
      <c r="T37" s="1"/>
      <c r="U37" s="453"/>
      <c r="V37" s="1"/>
      <c r="W37" s="66">
        <f t="shared" si="18"/>
        <v>0</v>
      </c>
      <c r="X37" s="67">
        <f t="shared" si="19"/>
        <v>0</v>
      </c>
      <c r="Y37" s="65">
        <f t="shared" si="14"/>
        <v>0</v>
      </c>
      <c r="Z37" s="115"/>
    </row>
    <row r="38" spans="1:26" ht="15.75" customHeight="1" x14ac:dyDescent="0.35">
      <c r="A38" s="19"/>
      <c r="B38" s="78"/>
      <c r="C38" s="490"/>
      <c r="D38" s="491"/>
      <c r="E38" s="28"/>
      <c r="F38" s="38"/>
      <c r="G38" s="38"/>
      <c r="H38" s="376"/>
      <c r="I38" s="376"/>
      <c r="J38" s="376"/>
      <c r="K38" s="340"/>
      <c r="L38" s="340"/>
      <c r="M38" s="340"/>
      <c r="N38" s="340"/>
      <c r="O38" s="340"/>
      <c r="P38" s="340"/>
      <c r="Q38" s="340"/>
      <c r="R38" s="340"/>
      <c r="S38" s="340"/>
      <c r="U38" s="453"/>
      <c r="W38" s="340"/>
      <c r="X38" s="340"/>
      <c r="Y38" s="340"/>
      <c r="Z38" s="59"/>
    </row>
    <row r="39" spans="1:26" ht="15.75" customHeight="1" thickBot="1" x14ac:dyDescent="0.4">
      <c r="A39" s="19"/>
      <c r="B39" s="78"/>
      <c r="C39" s="492" t="s">
        <v>223</v>
      </c>
      <c r="D39" s="493"/>
      <c r="E39" s="29"/>
      <c r="F39" s="29"/>
      <c r="G39" s="29"/>
      <c r="H39" s="379">
        <f t="shared" ref="H39:S39" si="20">SUM(H30:H37)</f>
        <v>0</v>
      </c>
      <c r="I39" s="415">
        <f t="shared" si="20"/>
        <v>0</v>
      </c>
      <c r="J39" s="416">
        <f t="shared" si="20"/>
        <v>0</v>
      </c>
      <c r="K39" s="353">
        <f t="shared" si="20"/>
        <v>0</v>
      </c>
      <c r="L39" s="357">
        <f t="shared" si="20"/>
        <v>0</v>
      </c>
      <c r="M39" s="361">
        <f t="shared" si="20"/>
        <v>0</v>
      </c>
      <c r="N39" s="353">
        <f t="shared" si="20"/>
        <v>0</v>
      </c>
      <c r="O39" s="357">
        <f t="shared" si="20"/>
        <v>0</v>
      </c>
      <c r="P39" s="361">
        <f t="shared" si="20"/>
        <v>0</v>
      </c>
      <c r="Q39" s="365">
        <f t="shared" si="20"/>
        <v>0</v>
      </c>
      <c r="R39" s="357">
        <f t="shared" si="20"/>
        <v>0</v>
      </c>
      <c r="S39" s="65">
        <f t="shared" si="20"/>
        <v>0</v>
      </c>
      <c r="T39" s="15"/>
      <c r="U39" s="457"/>
      <c r="V39" s="15"/>
      <c r="W39" s="66">
        <f t="shared" ref="W39:Y39" si="21">SUM(W30:W37)</f>
        <v>0</v>
      </c>
      <c r="X39" s="357">
        <f t="shared" si="21"/>
        <v>0</v>
      </c>
      <c r="Y39" s="361">
        <f t="shared" si="21"/>
        <v>0</v>
      </c>
      <c r="Z39" s="116"/>
    </row>
    <row r="40" spans="1:26" ht="15.75" customHeight="1" x14ac:dyDescent="0.35">
      <c r="A40" s="19"/>
      <c r="B40" s="78"/>
      <c r="C40" s="494"/>
      <c r="D40" s="491"/>
      <c r="E40" s="28"/>
      <c r="F40" s="38"/>
      <c r="G40" s="38"/>
      <c r="H40" s="377"/>
      <c r="I40" s="377"/>
      <c r="J40" s="377"/>
      <c r="K40" s="342"/>
      <c r="L40" s="342"/>
      <c r="M40" s="342"/>
      <c r="N40" s="342"/>
      <c r="O40" s="342"/>
      <c r="P40" s="342"/>
      <c r="Q40" s="342"/>
      <c r="R40" s="342"/>
      <c r="S40" s="342"/>
      <c r="U40" s="262"/>
      <c r="W40" s="342"/>
      <c r="X40" s="342"/>
      <c r="Y40" s="342"/>
      <c r="Z40" s="59"/>
    </row>
    <row r="41" spans="1:26" ht="15.75" customHeight="1" thickBot="1" x14ac:dyDescent="0.4">
      <c r="A41" s="19"/>
      <c r="B41" s="78"/>
      <c r="C41" s="540" t="s">
        <v>350</v>
      </c>
      <c r="D41" s="491"/>
      <c r="E41" s="38"/>
      <c r="F41" s="38"/>
      <c r="G41" s="38"/>
      <c r="H41" s="378"/>
      <c r="I41" s="378"/>
      <c r="J41" s="378"/>
      <c r="K41" s="343"/>
      <c r="L41" s="343"/>
      <c r="M41" s="343"/>
      <c r="N41" s="343"/>
      <c r="O41" s="343"/>
      <c r="P41" s="343"/>
      <c r="Q41" s="343"/>
      <c r="R41" s="343"/>
      <c r="S41" s="343"/>
      <c r="U41" s="263"/>
      <c r="W41" s="343"/>
      <c r="X41" s="343"/>
      <c r="Y41" s="343"/>
      <c r="Z41" s="59"/>
    </row>
    <row r="42" spans="1:26" ht="15.75" customHeight="1" x14ac:dyDescent="0.35">
      <c r="A42" s="19"/>
      <c r="B42" s="78"/>
      <c r="C42" s="482" t="s">
        <v>47</v>
      </c>
      <c r="D42" s="596"/>
      <c r="E42" s="27"/>
      <c r="F42" s="27"/>
      <c r="G42" s="27"/>
      <c r="H42" s="97">
        <v>0</v>
      </c>
      <c r="I42" s="98">
        <f>IF('5. Annual Budget'!$K52&lt;&gt;0,'5. Annual Budget'!K52,'5. Annual Budget'!J52)</f>
        <v>0</v>
      </c>
      <c r="J42" s="99">
        <f>IF($H42&lt;&gt;0,H42-I42,0)</f>
        <v>0</v>
      </c>
      <c r="K42" s="63">
        <v>0</v>
      </c>
      <c r="L42" s="67">
        <f>IF('5. Annual Budget'!$N52&lt;&gt;0,'5. Annual Budget'!N52,'5. Annual Budget'!M52)</f>
        <v>0</v>
      </c>
      <c r="M42" s="65">
        <f>IF($K42&lt;&gt;0,K42-L42,0)</f>
        <v>0</v>
      </c>
      <c r="N42" s="63">
        <v>0</v>
      </c>
      <c r="O42" s="67">
        <f>IF('5. Annual Budget'!$Q52&lt;&gt;0,'5. Annual Budget'!Q52,'5. Annual Budget'!P52)</f>
        <v>0</v>
      </c>
      <c r="P42" s="65">
        <f t="shared" ref="P42:P51" si="22">IF($N42&lt;&gt;0,N42-O42,0)</f>
        <v>0</v>
      </c>
      <c r="Q42" s="68">
        <v>0</v>
      </c>
      <c r="R42" s="67">
        <f>IF('5. Annual Budget'!$T52&lt;&gt;0,'5. Annual Budget'!T52,'5. Annual Budget'!S52)</f>
        <v>0</v>
      </c>
      <c r="S42" s="65">
        <f>IF($Q42&lt;&gt;0,Q42-R42,0)</f>
        <v>0</v>
      </c>
      <c r="T42" s="1"/>
      <c r="U42" s="264" t="s">
        <v>378</v>
      </c>
      <c r="V42" s="1"/>
      <c r="W42" s="66">
        <f>IF($H42&lt;&gt;0,H42,0)+IF($K42&lt;&gt;0,K42,0)+IF($N42&lt;&gt;0,N42,0)+IF($Q42&lt;&gt;0,Q42,0)</f>
        <v>0</v>
      </c>
      <c r="X42" s="67">
        <f>SUM(IF($H42&lt;&gt;0,I42,0)+IF($K42&lt;&gt;0,L42,0)+IF($N42&lt;&gt;0,O42,0)+IF($Q42&lt;&gt;0,R42,0))</f>
        <v>0</v>
      </c>
      <c r="Y42" s="65">
        <f t="shared" ref="Y42:Y51" si="23">W42-X42</f>
        <v>0</v>
      </c>
      <c r="Z42" s="115"/>
    </row>
    <row r="43" spans="1:26" ht="15.75" customHeight="1" x14ac:dyDescent="0.35">
      <c r="A43" s="19"/>
      <c r="B43" s="78"/>
      <c r="C43" s="482" t="s">
        <v>178</v>
      </c>
      <c r="D43" s="596"/>
      <c r="E43" s="27"/>
      <c r="F43" s="27"/>
      <c r="G43" s="27"/>
      <c r="H43" s="97">
        <v>0</v>
      </c>
      <c r="I43" s="98">
        <f>IF('5. Annual Budget'!$K53&lt;&gt;0,'5. Annual Budget'!K53,'5. Annual Budget'!J53)</f>
        <v>0</v>
      </c>
      <c r="J43" s="99" t="s">
        <v>386</v>
      </c>
      <c r="K43" s="63">
        <v>0</v>
      </c>
      <c r="L43" s="67">
        <f>IF('5. Annual Budget'!$N53&lt;&gt;0,'5. Annual Budget'!N53,'5. Annual Budget'!M53)</f>
        <v>0</v>
      </c>
      <c r="M43" s="65">
        <f t="shared" ref="M43:M51" si="24">IF($K43&lt;&gt;0,K43-L43,0)</f>
        <v>0</v>
      </c>
      <c r="N43" s="63">
        <v>0</v>
      </c>
      <c r="O43" s="67">
        <f>IF('5. Annual Budget'!$Q53&lt;&gt;0,'5. Annual Budget'!Q53,'5. Annual Budget'!P53)</f>
        <v>0</v>
      </c>
      <c r="P43" s="65">
        <f t="shared" si="22"/>
        <v>0</v>
      </c>
      <c r="Q43" s="68">
        <v>0</v>
      </c>
      <c r="R43" s="67">
        <f>IF('5. Annual Budget'!$T53&lt;&gt;0,'5. Annual Budget'!T53,'5. Annual Budget'!S53)</f>
        <v>0</v>
      </c>
      <c r="S43" s="65" t="s">
        <v>386</v>
      </c>
      <c r="T43" s="1"/>
      <c r="U43" s="499"/>
      <c r="V43" s="1"/>
      <c r="W43" s="66">
        <f t="shared" ref="W43:W51" si="25">IF($H43&lt;&gt;0,H43,0)+IF($K43&lt;&gt;0,K43,0)+IF($N43&lt;&gt;0,N43,0)+IF($Q43&lt;&gt;0,Q43,0)</f>
        <v>0</v>
      </c>
      <c r="X43" s="67">
        <f t="shared" ref="X43:X51" si="26">SUM(IF($H43&lt;&gt;0,I43,0)+IF($K43&lt;&gt;0,L43,0)+IF($N43&lt;&gt;0,O43,0)+IF($Q43&lt;&gt;0,R43,0))</f>
        <v>0</v>
      </c>
      <c r="Y43" s="65">
        <f t="shared" si="23"/>
        <v>0</v>
      </c>
      <c r="Z43" s="115"/>
    </row>
    <row r="44" spans="1:26" ht="15.75" customHeight="1" x14ac:dyDescent="0.35">
      <c r="A44" s="19"/>
      <c r="B44" s="78"/>
      <c r="C44" s="482" t="s">
        <v>61</v>
      </c>
      <c r="D44" s="596"/>
      <c r="E44" s="27"/>
      <c r="F44" s="27"/>
      <c r="G44" s="27"/>
      <c r="H44" s="97">
        <v>0</v>
      </c>
      <c r="I44" s="98">
        <f>IF('5. Annual Budget'!$K54&lt;&gt;0,'5. Annual Budget'!K54,'5. Annual Budget'!J54)</f>
        <v>0</v>
      </c>
      <c r="J44" s="99">
        <f t="shared" ref="J44:J51" si="27">IF($H44&lt;&gt;0,H44-I44,0)</f>
        <v>0</v>
      </c>
      <c r="K44" s="63">
        <v>0</v>
      </c>
      <c r="L44" s="67">
        <f>IF('5. Annual Budget'!$N54&lt;&gt;0,'5. Annual Budget'!N54,'5. Annual Budget'!M54)</f>
        <v>0</v>
      </c>
      <c r="M44" s="65">
        <f t="shared" si="24"/>
        <v>0</v>
      </c>
      <c r="N44" s="63">
        <v>0</v>
      </c>
      <c r="O44" s="67">
        <f>IF('5. Annual Budget'!$Q54&lt;&gt;0,'5. Annual Budget'!Q54,'5. Annual Budget'!P54)</f>
        <v>0</v>
      </c>
      <c r="P44" s="65">
        <f t="shared" si="22"/>
        <v>0</v>
      </c>
      <c r="Q44" s="68">
        <v>0</v>
      </c>
      <c r="R44" s="67">
        <f>IF('5. Annual Budget'!$T54&lt;&gt;0,'5. Annual Budget'!T54,'5. Annual Budget'!S54)</f>
        <v>0</v>
      </c>
      <c r="S44" s="65">
        <f t="shared" ref="S44:S51" si="28">IF($Q44&lt;&gt;0,Q44-R44,0)</f>
        <v>0</v>
      </c>
      <c r="T44" s="1"/>
      <c r="U44" s="453"/>
      <c r="V44" s="1"/>
      <c r="W44" s="66">
        <f t="shared" si="25"/>
        <v>0</v>
      </c>
      <c r="X44" s="67">
        <f t="shared" si="26"/>
        <v>0</v>
      </c>
      <c r="Y44" s="65">
        <f t="shared" si="23"/>
        <v>0</v>
      </c>
      <c r="Z44" s="115"/>
    </row>
    <row r="45" spans="1:26" ht="15.75" customHeight="1" x14ac:dyDescent="0.35">
      <c r="A45" s="19"/>
      <c r="B45" s="78"/>
      <c r="C45" s="482" t="s">
        <v>18</v>
      </c>
      <c r="D45" s="596"/>
      <c r="E45" s="27"/>
      <c r="F45" s="27"/>
      <c r="G45" s="27"/>
      <c r="H45" s="97">
        <v>0</v>
      </c>
      <c r="I45" s="98">
        <f>IF('5. Annual Budget'!$K55&lt;&gt;0,'5. Annual Budget'!K55,'5. Annual Budget'!J55)</f>
        <v>0</v>
      </c>
      <c r="J45" s="99">
        <f t="shared" si="27"/>
        <v>0</v>
      </c>
      <c r="K45" s="63">
        <v>0</v>
      </c>
      <c r="L45" s="67">
        <f>IF('5. Annual Budget'!$N55&lt;&gt;0,'5. Annual Budget'!N55,'5. Annual Budget'!M55)</f>
        <v>0</v>
      </c>
      <c r="M45" s="65">
        <f t="shared" si="24"/>
        <v>0</v>
      </c>
      <c r="N45" s="63">
        <v>0</v>
      </c>
      <c r="O45" s="67">
        <f>IF('5. Annual Budget'!$Q55&lt;&gt;0,'5. Annual Budget'!Q55,'5. Annual Budget'!P55)</f>
        <v>0</v>
      </c>
      <c r="P45" s="65">
        <f t="shared" si="22"/>
        <v>0</v>
      </c>
      <c r="Q45" s="68">
        <v>0</v>
      </c>
      <c r="R45" s="67">
        <f>IF('5. Annual Budget'!$T55&lt;&gt;0,'5. Annual Budget'!T55,'5. Annual Budget'!S55)</f>
        <v>0</v>
      </c>
      <c r="S45" s="65">
        <f t="shared" si="28"/>
        <v>0</v>
      </c>
      <c r="T45" s="1"/>
      <c r="U45" s="453"/>
      <c r="V45" s="1"/>
      <c r="W45" s="66">
        <f t="shared" si="25"/>
        <v>0</v>
      </c>
      <c r="X45" s="67">
        <f t="shared" si="26"/>
        <v>0</v>
      </c>
      <c r="Y45" s="65">
        <f t="shared" si="23"/>
        <v>0</v>
      </c>
      <c r="Z45" s="115"/>
    </row>
    <row r="46" spans="1:26" ht="15.75" customHeight="1" x14ac:dyDescent="0.35">
      <c r="A46" s="19"/>
      <c r="B46" s="78"/>
      <c r="C46" s="559" t="s">
        <v>345</v>
      </c>
      <c r="D46" s="560"/>
      <c r="E46" s="27"/>
      <c r="F46" s="27"/>
      <c r="G46" s="27"/>
      <c r="H46" s="97">
        <v>0</v>
      </c>
      <c r="I46" s="98">
        <f>IF('5. Annual Budget'!$K56&lt;&gt;0,'5. Annual Budget'!K56,'5. Annual Budget'!J56)</f>
        <v>0</v>
      </c>
      <c r="J46" s="99">
        <f t="shared" si="27"/>
        <v>0</v>
      </c>
      <c r="K46" s="63">
        <v>0</v>
      </c>
      <c r="L46" s="67">
        <f>IF('5. Annual Budget'!$N56&lt;&gt;0,'5. Annual Budget'!N56,'5. Annual Budget'!M56)</f>
        <v>0</v>
      </c>
      <c r="M46" s="65">
        <f t="shared" si="24"/>
        <v>0</v>
      </c>
      <c r="N46" s="63">
        <v>0</v>
      </c>
      <c r="O46" s="67">
        <f>IF('5. Annual Budget'!$Q56&lt;&gt;0,'5. Annual Budget'!Q56,'5. Annual Budget'!P56)</f>
        <v>0</v>
      </c>
      <c r="P46" s="65">
        <f t="shared" ref="P46:P50" si="29">IF($N46&lt;&gt;0,N46-O46,0)</f>
        <v>0</v>
      </c>
      <c r="Q46" s="68">
        <v>0</v>
      </c>
      <c r="R46" s="67">
        <f>IF('5. Annual Budget'!$T56&lt;&gt;0,'5. Annual Budget'!T56,'5. Annual Budget'!S56)</f>
        <v>0</v>
      </c>
      <c r="S46" s="65">
        <f t="shared" si="28"/>
        <v>0</v>
      </c>
      <c r="T46" s="1"/>
      <c r="U46" s="453"/>
      <c r="V46" s="1"/>
      <c r="W46" s="66">
        <f t="shared" si="25"/>
        <v>0</v>
      </c>
      <c r="X46" s="67">
        <f t="shared" si="26"/>
        <v>0</v>
      </c>
      <c r="Y46" s="65">
        <f t="shared" ref="Y46:Y50" si="30">W46-X46</f>
        <v>0</v>
      </c>
      <c r="Z46" s="115"/>
    </row>
    <row r="47" spans="1:26" ht="15.75" customHeight="1" x14ac:dyDescent="0.35">
      <c r="A47" s="19"/>
      <c r="B47" s="78"/>
      <c r="C47" s="559" t="s">
        <v>346</v>
      </c>
      <c r="D47" s="560"/>
      <c r="E47" s="27"/>
      <c r="F47" s="27"/>
      <c r="G47" s="27"/>
      <c r="H47" s="97">
        <v>0</v>
      </c>
      <c r="I47" s="98">
        <f>IF('5. Annual Budget'!$K57&lt;&gt;0,'5. Annual Budget'!K57,'5. Annual Budget'!J57)</f>
        <v>0</v>
      </c>
      <c r="J47" s="99">
        <f t="shared" si="27"/>
        <v>0</v>
      </c>
      <c r="K47" s="63">
        <v>0</v>
      </c>
      <c r="L47" s="67">
        <f>IF('5. Annual Budget'!$N57&lt;&gt;0,'5. Annual Budget'!N57,'5. Annual Budget'!M57)</f>
        <v>0</v>
      </c>
      <c r="M47" s="65">
        <f t="shared" si="24"/>
        <v>0</v>
      </c>
      <c r="N47" s="63">
        <v>0</v>
      </c>
      <c r="O47" s="67">
        <f>IF('5. Annual Budget'!$Q57&lt;&gt;0,'5. Annual Budget'!Q57,'5. Annual Budget'!P57)</f>
        <v>0</v>
      </c>
      <c r="P47" s="65">
        <f t="shared" si="29"/>
        <v>0</v>
      </c>
      <c r="Q47" s="68">
        <v>0</v>
      </c>
      <c r="R47" s="67">
        <f>IF('5. Annual Budget'!$T57&lt;&gt;0,'5. Annual Budget'!T57,'5. Annual Budget'!S57)</f>
        <v>0</v>
      </c>
      <c r="S47" s="65">
        <f t="shared" si="28"/>
        <v>0</v>
      </c>
      <c r="T47" s="1"/>
      <c r="U47" s="453"/>
      <c r="V47" s="1"/>
      <c r="W47" s="66">
        <f t="shared" si="25"/>
        <v>0</v>
      </c>
      <c r="X47" s="67">
        <f t="shared" si="26"/>
        <v>0</v>
      </c>
      <c r="Y47" s="65">
        <f t="shared" si="30"/>
        <v>0</v>
      </c>
      <c r="Z47" s="115"/>
    </row>
    <row r="48" spans="1:26" ht="15.75" customHeight="1" x14ac:dyDescent="0.35">
      <c r="A48" s="19"/>
      <c r="B48" s="78"/>
      <c r="C48" s="559" t="s">
        <v>348</v>
      </c>
      <c r="D48" s="560"/>
      <c r="E48" s="27"/>
      <c r="F48" s="27"/>
      <c r="G48" s="27"/>
      <c r="H48" s="97">
        <v>0</v>
      </c>
      <c r="I48" s="98">
        <f>IF('5. Annual Budget'!$K58&lt;&gt;0,'5. Annual Budget'!K58,'5. Annual Budget'!J58)</f>
        <v>0</v>
      </c>
      <c r="J48" s="99">
        <f t="shared" si="27"/>
        <v>0</v>
      </c>
      <c r="K48" s="63">
        <v>0</v>
      </c>
      <c r="L48" s="67">
        <f>IF('5. Annual Budget'!$N58&lt;&gt;0,'5. Annual Budget'!N58,'5. Annual Budget'!M58)</f>
        <v>0</v>
      </c>
      <c r="M48" s="65">
        <f t="shared" si="24"/>
        <v>0</v>
      </c>
      <c r="N48" s="63">
        <v>0</v>
      </c>
      <c r="O48" s="67">
        <f>IF('5. Annual Budget'!$Q58&lt;&gt;0,'5. Annual Budget'!Q58,'5. Annual Budget'!P58)</f>
        <v>0</v>
      </c>
      <c r="P48" s="65">
        <f t="shared" si="29"/>
        <v>0</v>
      </c>
      <c r="Q48" s="68">
        <v>0</v>
      </c>
      <c r="R48" s="67">
        <f>IF('5. Annual Budget'!$T58&lt;&gt;0,'5. Annual Budget'!T58,'5. Annual Budget'!S58)</f>
        <v>0</v>
      </c>
      <c r="S48" s="65">
        <f t="shared" si="28"/>
        <v>0</v>
      </c>
      <c r="T48" s="1"/>
      <c r="U48" s="453"/>
      <c r="V48" s="1"/>
      <c r="W48" s="66">
        <f t="shared" si="25"/>
        <v>0</v>
      </c>
      <c r="X48" s="67">
        <f t="shared" si="26"/>
        <v>0</v>
      </c>
      <c r="Y48" s="65">
        <f t="shared" si="30"/>
        <v>0</v>
      </c>
      <c r="Z48" s="115"/>
    </row>
    <row r="49" spans="1:26" ht="15.75" customHeight="1" x14ac:dyDescent="0.35">
      <c r="A49" s="19"/>
      <c r="B49" s="78"/>
      <c r="C49" s="559" t="s">
        <v>349</v>
      </c>
      <c r="D49" s="560"/>
      <c r="E49" s="27"/>
      <c r="F49" s="27"/>
      <c r="G49" s="27"/>
      <c r="H49" s="97">
        <v>0</v>
      </c>
      <c r="I49" s="98">
        <f>IF('5. Annual Budget'!$K59&lt;&gt;0,'5. Annual Budget'!K59,'5. Annual Budget'!J59)</f>
        <v>0</v>
      </c>
      <c r="J49" s="99">
        <f t="shared" si="27"/>
        <v>0</v>
      </c>
      <c r="K49" s="63">
        <v>0</v>
      </c>
      <c r="L49" s="67">
        <f>IF('5. Annual Budget'!$N59&lt;&gt;0,'5. Annual Budget'!N59,'5. Annual Budget'!M59)</f>
        <v>0</v>
      </c>
      <c r="M49" s="65">
        <f t="shared" si="24"/>
        <v>0</v>
      </c>
      <c r="N49" s="63">
        <v>0</v>
      </c>
      <c r="O49" s="67">
        <f>IF('5. Annual Budget'!$Q59&lt;&gt;0,'5. Annual Budget'!Q59,'5. Annual Budget'!P59)</f>
        <v>0</v>
      </c>
      <c r="P49" s="65">
        <f t="shared" si="29"/>
        <v>0</v>
      </c>
      <c r="Q49" s="68">
        <v>0</v>
      </c>
      <c r="R49" s="67">
        <f>IF('5. Annual Budget'!$T59&lt;&gt;0,'5. Annual Budget'!T59,'5. Annual Budget'!S59)</f>
        <v>0</v>
      </c>
      <c r="S49" s="65">
        <f t="shared" si="28"/>
        <v>0</v>
      </c>
      <c r="T49" s="1"/>
      <c r="U49" s="453"/>
      <c r="V49" s="1"/>
      <c r="W49" s="66">
        <f t="shared" si="25"/>
        <v>0</v>
      </c>
      <c r="X49" s="67">
        <f t="shared" si="26"/>
        <v>0</v>
      </c>
      <c r="Y49" s="65">
        <f t="shared" si="30"/>
        <v>0</v>
      </c>
      <c r="Z49" s="115"/>
    </row>
    <row r="50" spans="1:26" ht="15.75" customHeight="1" x14ac:dyDescent="0.35">
      <c r="A50" s="19"/>
      <c r="B50" s="78"/>
      <c r="C50" s="559" t="s">
        <v>347</v>
      </c>
      <c r="D50" s="560"/>
      <c r="E50" s="27"/>
      <c r="F50" s="27"/>
      <c r="G50" s="27"/>
      <c r="H50" s="97">
        <v>0</v>
      </c>
      <c r="I50" s="98">
        <f>IF('5. Annual Budget'!$K60&lt;&gt;0,'5. Annual Budget'!K60,'5. Annual Budget'!J60)</f>
        <v>0</v>
      </c>
      <c r="J50" s="99">
        <f t="shared" si="27"/>
        <v>0</v>
      </c>
      <c r="K50" s="63">
        <v>0</v>
      </c>
      <c r="L50" s="67">
        <f>IF('5. Annual Budget'!$N60&lt;&gt;0,'5. Annual Budget'!N60,'5. Annual Budget'!M60)</f>
        <v>0</v>
      </c>
      <c r="M50" s="65">
        <f t="shared" si="24"/>
        <v>0</v>
      </c>
      <c r="N50" s="63">
        <v>0</v>
      </c>
      <c r="O50" s="67">
        <f>IF('5. Annual Budget'!$Q60&lt;&gt;0,'5. Annual Budget'!Q60,'5. Annual Budget'!P60)</f>
        <v>0</v>
      </c>
      <c r="P50" s="65">
        <f t="shared" si="29"/>
        <v>0</v>
      </c>
      <c r="Q50" s="68">
        <v>0</v>
      </c>
      <c r="R50" s="67">
        <f>IF('5. Annual Budget'!$T60&lt;&gt;0,'5. Annual Budget'!T60,'5. Annual Budget'!S60)</f>
        <v>0</v>
      </c>
      <c r="S50" s="65">
        <f t="shared" si="28"/>
        <v>0</v>
      </c>
      <c r="T50" s="1"/>
      <c r="U50" s="453"/>
      <c r="V50" s="1"/>
      <c r="W50" s="66">
        <f t="shared" si="25"/>
        <v>0</v>
      </c>
      <c r="X50" s="67">
        <f t="shared" si="26"/>
        <v>0</v>
      </c>
      <c r="Y50" s="65">
        <f t="shared" si="30"/>
        <v>0</v>
      </c>
      <c r="Z50" s="115"/>
    </row>
    <row r="51" spans="1:26" ht="15.75" customHeight="1" x14ac:dyDescent="0.35">
      <c r="A51" s="19"/>
      <c r="B51" s="78"/>
      <c r="C51" s="482" t="s">
        <v>90</v>
      </c>
      <c r="D51" s="596"/>
      <c r="E51" s="27"/>
      <c r="F51" s="27"/>
      <c r="G51" s="27"/>
      <c r="H51" s="97">
        <v>0</v>
      </c>
      <c r="I51" s="98">
        <f>IF('5. Annual Budget'!$K61&lt;&gt;0,'5. Annual Budget'!K61,'5. Annual Budget'!J61)</f>
        <v>0</v>
      </c>
      <c r="J51" s="99">
        <f t="shared" si="27"/>
        <v>0</v>
      </c>
      <c r="K51" s="63">
        <v>0</v>
      </c>
      <c r="L51" s="67">
        <f>IF('5. Annual Budget'!$N61&lt;&gt;0,'5. Annual Budget'!N61,'5. Annual Budget'!M61)</f>
        <v>0</v>
      </c>
      <c r="M51" s="65">
        <f t="shared" si="24"/>
        <v>0</v>
      </c>
      <c r="N51" s="63">
        <v>0</v>
      </c>
      <c r="O51" s="67">
        <f>IF('5. Annual Budget'!$Q61&lt;&gt;0,'5. Annual Budget'!Q61,'5. Annual Budget'!P61)</f>
        <v>0</v>
      </c>
      <c r="P51" s="65">
        <f t="shared" si="22"/>
        <v>0</v>
      </c>
      <c r="Q51" s="68">
        <v>0</v>
      </c>
      <c r="R51" s="67">
        <f>IF('5. Annual Budget'!$T61&lt;&gt;0,'5. Annual Budget'!T61,'5. Annual Budget'!S61)</f>
        <v>0</v>
      </c>
      <c r="S51" s="65">
        <f t="shared" si="28"/>
        <v>0</v>
      </c>
      <c r="T51" s="1"/>
      <c r="U51" s="453"/>
      <c r="V51" s="1"/>
      <c r="W51" s="66">
        <f t="shared" si="25"/>
        <v>0</v>
      </c>
      <c r="X51" s="67">
        <f t="shared" si="26"/>
        <v>0</v>
      </c>
      <c r="Y51" s="65">
        <f t="shared" si="23"/>
        <v>0</v>
      </c>
      <c r="Z51" s="115"/>
    </row>
    <row r="52" spans="1:26" ht="15.75" customHeight="1" x14ac:dyDescent="0.35">
      <c r="A52" s="19"/>
      <c r="B52" s="78"/>
      <c r="C52" s="569"/>
      <c r="D52" s="558"/>
      <c r="E52" s="28"/>
      <c r="F52" s="38"/>
      <c r="G52" s="38"/>
      <c r="H52" s="376"/>
      <c r="I52" s="376"/>
      <c r="J52" s="376"/>
      <c r="K52" s="340"/>
      <c r="L52" s="340"/>
      <c r="M52" s="340"/>
      <c r="N52" s="340"/>
      <c r="O52" s="340"/>
      <c r="P52" s="340"/>
      <c r="Q52" s="340"/>
      <c r="R52" s="340"/>
      <c r="S52" s="340"/>
      <c r="U52" s="453"/>
      <c r="W52" s="340"/>
      <c r="X52" s="340"/>
      <c r="Y52" s="340"/>
      <c r="Z52" s="59"/>
    </row>
    <row r="53" spans="1:26" ht="15.75" customHeight="1" thickBot="1" x14ac:dyDescent="0.4">
      <c r="A53" s="19"/>
      <c r="B53" s="78"/>
      <c r="C53" s="492" t="s">
        <v>224</v>
      </c>
      <c r="D53" s="493"/>
      <c r="E53" s="30"/>
      <c r="F53" s="30"/>
      <c r="G53" s="30"/>
      <c r="H53" s="375">
        <f t="shared" ref="H53:Y53" si="31">SUM(H42:H51)</f>
        <v>0</v>
      </c>
      <c r="I53" s="388">
        <f t="shared" si="31"/>
        <v>0</v>
      </c>
      <c r="J53" s="402">
        <f t="shared" si="31"/>
        <v>0</v>
      </c>
      <c r="K53" s="353">
        <f t="shared" si="31"/>
        <v>0</v>
      </c>
      <c r="L53" s="358">
        <f t="shared" si="31"/>
        <v>0</v>
      </c>
      <c r="M53" s="362">
        <f t="shared" si="31"/>
        <v>0</v>
      </c>
      <c r="N53" s="353">
        <f t="shared" si="31"/>
        <v>0</v>
      </c>
      <c r="O53" s="358">
        <f t="shared" si="31"/>
        <v>0</v>
      </c>
      <c r="P53" s="362">
        <f t="shared" si="31"/>
        <v>0</v>
      </c>
      <c r="Q53" s="365">
        <f t="shared" si="31"/>
        <v>0</v>
      </c>
      <c r="R53" s="358">
        <f t="shared" si="31"/>
        <v>0</v>
      </c>
      <c r="S53" s="65">
        <f t="shared" si="31"/>
        <v>0</v>
      </c>
      <c r="T53" s="1"/>
      <c r="U53" s="457"/>
      <c r="V53" s="1"/>
      <c r="W53" s="66">
        <f t="shared" si="31"/>
        <v>0</v>
      </c>
      <c r="X53" s="358">
        <f t="shared" si="31"/>
        <v>0</v>
      </c>
      <c r="Y53" s="362">
        <f t="shared" si="31"/>
        <v>0</v>
      </c>
      <c r="Z53" s="116"/>
    </row>
    <row r="54" spans="1:26" ht="15.75" customHeight="1" x14ac:dyDescent="0.35">
      <c r="A54" s="19"/>
      <c r="B54" s="78"/>
      <c r="C54" s="494"/>
      <c r="D54" s="491"/>
      <c r="E54" s="28"/>
      <c r="F54" s="38"/>
      <c r="G54" s="38"/>
      <c r="H54" s="376"/>
      <c r="I54" s="376"/>
      <c r="J54" s="376"/>
      <c r="K54" s="340"/>
      <c r="L54" s="340"/>
      <c r="M54" s="340"/>
      <c r="N54" s="340"/>
      <c r="O54" s="340"/>
      <c r="P54" s="340"/>
      <c r="Q54" s="340"/>
      <c r="R54" s="340"/>
      <c r="S54" s="340"/>
      <c r="U54" s="266"/>
      <c r="W54" s="340"/>
      <c r="X54" s="340"/>
      <c r="Y54" s="340"/>
      <c r="Z54" s="59"/>
    </row>
    <row r="55" spans="1:26" ht="15.75" customHeight="1" x14ac:dyDescent="0.35">
      <c r="A55" s="19"/>
      <c r="B55" s="78"/>
      <c r="C55" s="545" t="s">
        <v>225</v>
      </c>
      <c r="D55" s="546"/>
      <c r="E55" s="25"/>
      <c r="F55" s="25"/>
      <c r="G55" s="25"/>
      <c r="H55" s="375">
        <f t="shared" ref="H55:S55" si="32">H27+H39+H53</f>
        <v>0</v>
      </c>
      <c r="I55" s="388">
        <f t="shared" si="32"/>
        <v>0</v>
      </c>
      <c r="J55" s="402">
        <f t="shared" si="32"/>
        <v>0</v>
      </c>
      <c r="K55" s="353">
        <f t="shared" si="32"/>
        <v>0</v>
      </c>
      <c r="L55" s="358">
        <f t="shared" si="32"/>
        <v>0</v>
      </c>
      <c r="M55" s="362">
        <f t="shared" si="32"/>
        <v>0</v>
      </c>
      <c r="N55" s="353">
        <f t="shared" si="32"/>
        <v>0</v>
      </c>
      <c r="O55" s="358">
        <f t="shared" si="32"/>
        <v>0</v>
      </c>
      <c r="P55" s="362">
        <f t="shared" si="32"/>
        <v>0</v>
      </c>
      <c r="Q55" s="365">
        <f t="shared" si="32"/>
        <v>0</v>
      </c>
      <c r="R55" s="358">
        <f t="shared" si="32"/>
        <v>0</v>
      </c>
      <c r="S55" s="65">
        <f t="shared" si="32"/>
        <v>0</v>
      </c>
      <c r="T55" s="1"/>
      <c r="U55" s="266"/>
      <c r="V55" s="1"/>
      <c r="W55" s="66">
        <f t="shared" ref="W55:Y55" si="33">W27+W39+W53</f>
        <v>0</v>
      </c>
      <c r="X55" s="358">
        <f t="shared" si="33"/>
        <v>0</v>
      </c>
      <c r="Y55" s="362">
        <f t="shared" si="33"/>
        <v>0</v>
      </c>
      <c r="Z55" s="116"/>
    </row>
    <row r="56" spans="1:26" ht="15.75" customHeight="1" x14ac:dyDescent="0.35">
      <c r="A56" s="19"/>
      <c r="B56" s="78"/>
      <c r="C56" s="494"/>
      <c r="D56" s="491"/>
      <c r="E56" s="28"/>
      <c r="F56" s="38"/>
      <c r="G56" s="38"/>
      <c r="H56" s="377"/>
      <c r="I56" s="377"/>
      <c r="J56" s="377"/>
      <c r="K56" s="342"/>
      <c r="L56" s="342"/>
      <c r="M56" s="342"/>
      <c r="N56" s="342"/>
      <c r="O56" s="342"/>
      <c r="P56" s="342"/>
      <c r="Q56" s="342"/>
      <c r="R56" s="342"/>
      <c r="S56" s="342"/>
      <c r="U56" s="266"/>
      <c r="W56" s="342"/>
      <c r="X56" s="342"/>
      <c r="Y56" s="342"/>
      <c r="Z56" s="59"/>
    </row>
    <row r="57" spans="1:26" ht="15.75" customHeight="1" thickBot="1" x14ac:dyDescent="0.4">
      <c r="A57" s="19"/>
      <c r="B57" s="78"/>
      <c r="C57" s="494"/>
      <c r="D57" s="491"/>
      <c r="E57" s="38"/>
      <c r="F57" s="38"/>
      <c r="G57" s="38"/>
      <c r="H57" s="345"/>
      <c r="I57" s="345"/>
      <c r="J57" s="345"/>
      <c r="K57" s="345"/>
      <c r="L57" s="345"/>
      <c r="M57" s="345"/>
      <c r="N57" s="345"/>
      <c r="O57" s="345"/>
      <c r="P57" s="345"/>
      <c r="Q57" s="345"/>
      <c r="R57" s="345"/>
      <c r="S57" s="345"/>
      <c r="U57" s="266"/>
      <c r="W57" s="345"/>
      <c r="X57" s="345"/>
      <c r="Y57" s="345"/>
      <c r="Z57" s="59"/>
    </row>
    <row r="58" spans="1:26" ht="20.149999999999999" customHeight="1" thickBot="1" x14ac:dyDescent="0.4">
      <c r="A58" s="19"/>
      <c r="B58" s="78"/>
      <c r="C58" s="562" t="s">
        <v>43</v>
      </c>
      <c r="D58" s="497"/>
      <c r="E58" s="38"/>
      <c r="F58" s="38"/>
      <c r="G58" s="38"/>
      <c r="H58" s="345"/>
      <c r="I58" s="345"/>
      <c r="J58" s="345"/>
      <c r="K58" s="345"/>
      <c r="L58" s="345"/>
      <c r="M58" s="345"/>
      <c r="N58" s="345"/>
      <c r="O58" s="345"/>
      <c r="P58" s="345"/>
      <c r="Q58" s="345"/>
      <c r="R58" s="345"/>
      <c r="S58" s="345"/>
      <c r="U58" s="266"/>
      <c r="W58" s="345"/>
      <c r="X58" s="345"/>
      <c r="Y58" s="345"/>
      <c r="Z58" s="59"/>
    </row>
    <row r="59" spans="1:26" ht="27" customHeight="1" thickBot="1" x14ac:dyDescent="0.4">
      <c r="A59" s="19"/>
      <c r="B59" s="78"/>
      <c r="C59" s="525" t="s">
        <v>275</v>
      </c>
      <c r="D59" s="491"/>
      <c r="E59" s="26"/>
      <c r="F59" s="3" t="s">
        <v>40</v>
      </c>
      <c r="G59" s="26"/>
      <c r="H59" s="203" t="s">
        <v>387</v>
      </c>
      <c r="I59" s="202"/>
      <c r="J59" s="201"/>
      <c r="K59" s="61"/>
      <c r="L59" s="61"/>
      <c r="M59" s="61"/>
      <c r="N59" s="61"/>
      <c r="O59" s="61"/>
      <c r="P59" s="61"/>
      <c r="Q59" s="61"/>
      <c r="R59" s="61"/>
      <c r="S59" s="61"/>
      <c r="T59" s="1"/>
      <c r="U59" s="266"/>
      <c r="V59" s="1"/>
      <c r="W59" s="61"/>
      <c r="X59" s="414"/>
      <c r="Y59" s="414"/>
      <c r="Z59" s="59"/>
    </row>
    <row r="60" spans="1:26" ht="15.75" customHeight="1" x14ac:dyDescent="0.35">
      <c r="A60" s="19"/>
      <c r="B60" s="78"/>
      <c r="C60" s="535" t="s">
        <v>226</v>
      </c>
      <c r="D60" s="491"/>
      <c r="E60" s="26"/>
      <c r="F60" s="4">
        <v>0</v>
      </c>
      <c r="G60" s="26"/>
      <c r="H60" s="97">
        <v>0</v>
      </c>
      <c r="I60" s="98">
        <f>IF('5. Annual Budget'!$K70&lt;&gt;0,'5. Annual Budget'!K70,'5. Annual Budget'!J70)</f>
        <v>0</v>
      </c>
      <c r="J60" s="99">
        <f>IF($H60&lt;&gt;0,I60-H60,0)</f>
        <v>0</v>
      </c>
      <c r="K60" s="63">
        <v>0</v>
      </c>
      <c r="L60" s="67">
        <f>IF('5. Annual Budget'!$N70&lt;&gt;0,'5. Annual Budget'!N70,'5. Annual Budget'!M70)</f>
        <v>0</v>
      </c>
      <c r="M60" s="65">
        <f>IF($K60&lt;&gt;0,L60-K60,0)</f>
        <v>0</v>
      </c>
      <c r="N60" s="63">
        <v>0</v>
      </c>
      <c r="O60" s="67">
        <f>IF('5. Annual Budget'!$Q70&lt;&gt;0,'5. Annual Budget'!Q70,'5. Annual Budget'!P70)</f>
        <v>0</v>
      </c>
      <c r="P60" s="65">
        <f>IF($N60&lt;&gt;0,O60-N60,0)</f>
        <v>0</v>
      </c>
      <c r="Q60" s="68">
        <v>0</v>
      </c>
      <c r="R60" s="67">
        <f>IF('5. Annual Budget'!$T70&lt;&gt;0,'5. Annual Budget'!T70,'5. Annual Budget'!S70)</f>
        <v>0</v>
      </c>
      <c r="S60" s="65">
        <f>IF($Q60&lt;&gt;0,R60-Q60,0)</f>
        <v>0</v>
      </c>
      <c r="T60" s="1"/>
      <c r="U60" s="264" t="s">
        <v>379</v>
      </c>
      <c r="V60" s="1"/>
      <c r="W60" s="66">
        <f>IF($H60&lt;&gt;0,H60,0)+IF($K60&lt;&gt;0,K60,0)+IF($N60&lt;&gt;0,N60,0)+IF($Q60&lt;&gt;0,Q60,0)</f>
        <v>0</v>
      </c>
      <c r="X60" s="67">
        <f>SUM(IF($H60&lt;&gt;0,I60,0)+IF($K60&lt;&gt;0,L60,0)+IF($N60&lt;&gt;0,O60,0)+IF($Q60&lt;&gt;0,R60,0))</f>
        <v>0</v>
      </c>
      <c r="Y60" s="65">
        <f>X60-W60</f>
        <v>0</v>
      </c>
      <c r="Z60" s="115"/>
    </row>
    <row r="61" spans="1:26" ht="15.75" customHeight="1" x14ac:dyDescent="0.35">
      <c r="A61" s="19"/>
      <c r="B61" s="78"/>
      <c r="C61" s="535" t="s">
        <v>227</v>
      </c>
      <c r="D61" s="491"/>
      <c r="E61" s="26"/>
      <c r="F61" s="4">
        <v>0</v>
      </c>
      <c r="G61" s="26"/>
      <c r="H61" s="97">
        <v>0</v>
      </c>
      <c r="I61" s="98">
        <f>IF('5. Annual Budget'!$K71&lt;&gt;0,'5. Annual Budget'!K71,'5. Annual Budget'!J71)</f>
        <v>0</v>
      </c>
      <c r="J61" s="99">
        <f t="shared" ref="J61:J63" si="34">IF($H61&lt;&gt;0,I61-H61,0)</f>
        <v>0</v>
      </c>
      <c r="K61" s="63">
        <v>0</v>
      </c>
      <c r="L61" s="67">
        <f>IF('5. Annual Budget'!$N71&lt;&gt;0,'5. Annual Budget'!N71,'5. Annual Budget'!M71)</f>
        <v>0</v>
      </c>
      <c r="M61" s="65">
        <f t="shared" ref="M61:M63" si="35">IF($K61&lt;&gt;0,L61-K61,0)</f>
        <v>0</v>
      </c>
      <c r="N61" s="63">
        <v>0</v>
      </c>
      <c r="O61" s="67">
        <f>IF('5. Annual Budget'!$Q71&lt;&gt;0,'5. Annual Budget'!Q71,'5. Annual Budget'!P71)</f>
        <v>0</v>
      </c>
      <c r="P61" s="65">
        <f t="shared" ref="P61:P63" si="36">IF($N61&lt;&gt;0,O61-N61,0)</f>
        <v>0</v>
      </c>
      <c r="Q61" s="68">
        <v>0</v>
      </c>
      <c r="R61" s="67">
        <f>IF('5. Annual Budget'!$T71&lt;&gt;0,'5. Annual Budget'!T71,'5. Annual Budget'!S71)</f>
        <v>0</v>
      </c>
      <c r="S61" s="65">
        <f t="shared" ref="S61:S63" si="37">IF($Q61&lt;&gt;0,R61-Q61,0)</f>
        <v>0</v>
      </c>
      <c r="T61" s="1"/>
      <c r="U61" s="499"/>
      <c r="V61" s="1"/>
      <c r="W61" s="66">
        <f t="shared" ref="W61:W63" si="38">IF($H61&lt;&gt;0,H61,0)+IF($K61&lt;&gt;0,K61,0)+IF($N61&lt;&gt;0,N61,0)+IF($Q61&lt;&gt;0,Q61,0)</f>
        <v>0</v>
      </c>
      <c r="X61" s="67">
        <f t="shared" ref="X61:X63" si="39">SUM(IF($H61&lt;&gt;0,I61,0)+IF($K61&lt;&gt;0,L61,0)+IF($N61&lt;&gt;0,O61,0)+IF($Q61&lt;&gt;0,R61,0))</f>
        <v>0</v>
      </c>
      <c r="Y61" s="65">
        <f t="shared" ref="Y61:Y63" si="40">X61-W61</f>
        <v>0</v>
      </c>
      <c r="Z61" s="115"/>
    </row>
    <row r="62" spans="1:26" ht="15.75" customHeight="1" x14ac:dyDescent="0.35">
      <c r="A62" s="19"/>
      <c r="B62" s="78"/>
      <c r="C62" s="535" t="s">
        <v>228</v>
      </c>
      <c r="D62" s="491"/>
      <c r="E62" s="26"/>
      <c r="F62" s="4">
        <v>0</v>
      </c>
      <c r="G62" s="26"/>
      <c r="H62" s="97">
        <v>0</v>
      </c>
      <c r="I62" s="98">
        <f>IF('5. Annual Budget'!$K72&lt;&gt;0,'5. Annual Budget'!K72,'5. Annual Budget'!J72)</f>
        <v>0</v>
      </c>
      <c r="J62" s="99">
        <f t="shared" si="34"/>
        <v>0</v>
      </c>
      <c r="K62" s="63">
        <v>0</v>
      </c>
      <c r="L62" s="67">
        <f>IF('5. Annual Budget'!$N72&lt;&gt;0,'5. Annual Budget'!N72,'5. Annual Budget'!M72)</f>
        <v>0</v>
      </c>
      <c r="M62" s="65">
        <f t="shared" si="35"/>
        <v>0</v>
      </c>
      <c r="N62" s="63">
        <v>0</v>
      </c>
      <c r="O62" s="67">
        <f>IF('5. Annual Budget'!$Q72&lt;&gt;0,'5. Annual Budget'!Q72,'5. Annual Budget'!P72)</f>
        <v>0</v>
      </c>
      <c r="P62" s="65">
        <f t="shared" si="36"/>
        <v>0</v>
      </c>
      <c r="Q62" s="68">
        <v>0</v>
      </c>
      <c r="R62" s="67">
        <f>IF('5. Annual Budget'!$T72&lt;&gt;0,'5. Annual Budget'!T72,'5. Annual Budget'!S72)</f>
        <v>0</v>
      </c>
      <c r="S62" s="65">
        <f t="shared" si="37"/>
        <v>0</v>
      </c>
      <c r="T62" s="1"/>
      <c r="U62" s="453"/>
      <c r="V62" s="1"/>
      <c r="W62" s="66">
        <f t="shared" si="38"/>
        <v>0</v>
      </c>
      <c r="X62" s="67">
        <f t="shared" si="39"/>
        <v>0</v>
      </c>
      <c r="Y62" s="65">
        <f t="shared" si="40"/>
        <v>0</v>
      </c>
      <c r="Z62" s="115"/>
    </row>
    <row r="63" spans="1:26" ht="15.75" customHeight="1" thickBot="1" x14ac:dyDescent="0.4">
      <c r="A63" s="19"/>
      <c r="B63" s="78"/>
      <c r="C63" s="535" t="s">
        <v>49</v>
      </c>
      <c r="D63" s="491"/>
      <c r="E63" s="26"/>
      <c r="F63" s="4">
        <v>0</v>
      </c>
      <c r="G63" s="26"/>
      <c r="H63" s="97">
        <v>0</v>
      </c>
      <c r="I63" s="98">
        <f>IF('5. Annual Budget'!$K73&lt;&gt;0,'5. Annual Budget'!K73,'5. Annual Budget'!J73)</f>
        <v>0</v>
      </c>
      <c r="J63" s="99">
        <f t="shared" si="34"/>
        <v>0</v>
      </c>
      <c r="K63" s="63">
        <v>0</v>
      </c>
      <c r="L63" s="67">
        <f>IF('5. Annual Budget'!$N73&lt;&gt;0,'5. Annual Budget'!N73,'5. Annual Budget'!M73)</f>
        <v>0</v>
      </c>
      <c r="M63" s="65">
        <f t="shared" si="35"/>
        <v>0</v>
      </c>
      <c r="N63" s="63">
        <v>0</v>
      </c>
      <c r="O63" s="67">
        <f>IF('5. Annual Budget'!$Q73&lt;&gt;0,'5. Annual Budget'!Q73,'5. Annual Budget'!P73)</f>
        <v>0</v>
      </c>
      <c r="P63" s="65">
        <f t="shared" si="36"/>
        <v>0</v>
      </c>
      <c r="Q63" s="68">
        <v>0</v>
      </c>
      <c r="R63" s="67">
        <f>IF('5. Annual Budget'!$T73&lt;&gt;0,'5. Annual Budget'!T73,'5. Annual Budget'!S73)</f>
        <v>0</v>
      </c>
      <c r="S63" s="65">
        <f t="shared" si="37"/>
        <v>0</v>
      </c>
      <c r="T63" s="1"/>
      <c r="U63" s="457"/>
      <c r="V63" s="1"/>
      <c r="W63" s="66">
        <f t="shared" si="38"/>
        <v>0</v>
      </c>
      <c r="X63" s="67">
        <f t="shared" si="39"/>
        <v>0</v>
      </c>
      <c r="Y63" s="65">
        <f t="shared" si="40"/>
        <v>0</v>
      </c>
      <c r="Z63" s="115"/>
    </row>
    <row r="64" spans="1:26" ht="15.75" customHeight="1" x14ac:dyDescent="0.35">
      <c r="A64" s="19"/>
      <c r="B64" s="78"/>
      <c r="C64" s="557"/>
      <c r="D64" s="558"/>
      <c r="E64" s="28"/>
      <c r="F64" s="38"/>
      <c r="G64" s="38"/>
      <c r="H64" s="376"/>
      <c r="I64" s="376"/>
      <c r="J64" s="376"/>
      <c r="K64" s="340"/>
      <c r="L64" s="340"/>
      <c r="M64" s="340"/>
      <c r="N64" s="340"/>
      <c r="O64" s="340"/>
      <c r="P64" s="340"/>
      <c r="Q64" s="340"/>
      <c r="R64" s="340"/>
      <c r="S64" s="340"/>
      <c r="U64" s="266"/>
      <c r="W64" s="340"/>
      <c r="X64" s="340"/>
      <c r="Y64" s="340"/>
      <c r="Z64" s="59"/>
    </row>
    <row r="65" spans="1:26" ht="15.75" customHeight="1" x14ac:dyDescent="0.35">
      <c r="A65" s="19"/>
      <c r="B65" s="78"/>
      <c r="C65" s="536" t="s">
        <v>65</v>
      </c>
      <c r="D65" s="493"/>
      <c r="E65" s="26"/>
      <c r="F65" s="5">
        <f>SUM(F60:F63)</f>
        <v>0</v>
      </c>
      <c r="G65" s="26"/>
      <c r="H65" s="100">
        <f t="shared" ref="H65:Y65" si="41">SUM(H60:H63)</f>
        <v>0</v>
      </c>
      <c r="I65" s="98">
        <f t="shared" si="41"/>
        <v>0</v>
      </c>
      <c r="J65" s="99">
        <f t="shared" si="41"/>
        <v>0</v>
      </c>
      <c r="K65" s="66">
        <f t="shared" si="41"/>
        <v>0</v>
      </c>
      <c r="L65" s="67">
        <f t="shared" si="41"/>
        <v>0</v>
      </c>
      <c r="M65" s="65">
        <f t="shared" si="41"/>
        <v>0</v>
      </c>
      <c r="N65" s="66">
        <f t="shared" si="41"/>
        <v>0</v>
      </c>
      <c r="O65" s="67">
        <f t="shared" si="41"/>
        <v>0</v>
      </c>
      <c r="P65" s="65">
        <f t="shared" si="41"/>
        <v>0</v>
      </c>
      <c r="Q65" s="69">
        <f t="shared" si="41"/>
        <v>0</v>
      </c>
      <c r="R65" s="67">
        <f t="shared" si="41"/>
        <v>0</v>
      </c>
      <c r="S65" s="65">
        <f t="shared" si="41"/>
        <v>0</v>
      </c>
      <c r="T65" s="1"/>
      <c r="U65" s="266"/>
      <c r="V65" s="1"/>
      <c r="W65" s="66">
        <f t="shared" si="41"/>
        <v>0</v>
      </c>
      <c r="X65" s="67">
        <f t="shared" si="41"/>
        <v>0</v>
      </c>
      <c r="Y65" s="65">
        <f t="shared" si="41"/>
        <v>0</v>
      </c>
      <c r="Z65" s="115"/>
    </row>
    <row r="66" spans="1:26" ht="15.75" customHeight="1" x14ac:dyDescent="0.35">
      <c r="A66" s="19"/>
      <c r="B66" s="78"/>
      <c r="C66" s="525"/>
      <c r="D66" s="489"/>
      <c r="E66" s="28"/>
      <c r="F66" s="38"/>
      <c r="G66" s="38"/>
      <c r="H66" s="377"/>
      <c r="I66" s="377"/>
      <c r="J66" s="377"/>
      <c r="K66" s="342"/>
      <c r="L66" s="342"/>
      <c r="M66" s="342"/>
      <c r="N66" s="342"/>
      <c r="O66" s="342"/>
      <c r="P66" s="342"/>
      <c r="Q66" s="342"/>
      <c r="R66" s="342"/>
      <c r="S66" s="342"/>
      <c r="U66" s="266"/>
      <c r="W66" s="342"/>
      <c r="X66" s="342"/>
      <c r="Y66" s="342"/>
      <c r="Z66" s="59"/>
    </row>
    <row r="67" spans="1:26" ht="15.75" customHeight="1" x14ac:dyDescent="0.35">
      <c r="A67" s="19"/>
      <c r="B67" s="78"/>
      <c r="C67" s="525" t="s">
        <v>196</v>
      </c>
      <c r="D67" s="489"/>
      <c r="E67" s="38"/>
      <c r="F67" s="38"/>
      <c r="G67" s="38"/>
      <c r="H67" s="424"/>
      <c r="I67" s="378"/>
      <c r="J67" s="378"/>
      <c r="K67" s="343"/>
      <c r="L67" s="343"/>
      <c r="M67" s="343"/>
      <c r="N67" s="343"/>
      <c r="O67" s="343"/>
      <c r="P67" s="343"/>
      <c r="Q67" s="343"/>
      <c r="R67" s="343"/>
      <c r="S67" s="343"/>
      <c r="U67" s="266"/>
      <c r="W67" s="343"/>
      <c r="X67" s="343"/>
      <c r="Y67" s="343"/>
      <c r="Z67" s="59"/>
    </row>
    <row r="68" spans="1:26" ht="15.75" customHeight="1" x14ac:dyDescent="0.35">
      <c r="A68" s="19"/>
      <c r="B68" s="78"/>
      <c r="C68" s="535" t="s">
        <v>229</v>
      </c>
      <c r="D68" s="491"/>
      <c r="E68" s="26"/>
      <c r="F68" s="4">
        <v>0</v>
      </c>
      <c r="G68" s="26"/>
      <c r="H68" s="97">
        <v>0</v>
      </c>
      <c r="I68" s="98">
        <f>IF('5. Annual Budget'!$K78&lt;&gt;0,'5. Annual Budget'!K78,'5. Annual Budget'!J78)</f>
        <v>0</v>
      </c>
      <c r="J68" s="99">
        <f>IF($H68&lt;&gt;0,I68-H68,0)</f>
        <v>0</v>
      </c>
      <c r="K68" s="63">
        <v>0</v>
      </c>
      <c r="L68" s="67">
        <f>IF('5. Annual Budget'!$N78&lt;&gt;0,'5. Annual Budget'!N78,'5. Annual Budget'!M78)</f>
        <v>0</v>
      </c>
      <c r="M68" s="65">
        <f t="shared" ref="M68:M71" si="42">IF($K68&lt;&gt;0,L68-K68,0)</f>
        <v>0</v>
      </c>
      <c r="N68" s="63">
        <v>0</v>
      </c>
      <c r="O68" s="67">
        <f>IF('5. Annual Budget'!$Q78&lt;&gt;0,'5. Annual Budget'!Q78,'5. Annual Budget'!P78)</f>
        <v>0</v>
      </c>
      <c r="P68" s="65">
        <f t="shared" ref="P68:P71" si="43">IF($N68&lt;&gt;0,O68-N68,0)</f>
        <v>0</v>
      </c>
      <c r="Q68" s="68">
        <v>0</v>
      </c>
      <c r="R68" s="67">
        <f>IF('5. Annual Budget'!$T78&lt;&gt;0,'5. Annual Budget'!T78,'5. Annual Budget'!S78)</f>
        <v>0</v>
      </c>
      <c r="S68" s="65">
        <f t="shared" ref="S68:S71" si="44">IF($Q68&lt;&gt;0,R68-Q68,0)</f>
        <v>0</v>
      </c>
      <c r="T68" s="1"/>
      <c r="U68" s="266"/>
      <c r="V68" s="1"/>
      <c r="W68" s="66">
        <f t="shared" ref="W68:W71" si="45">IF($H68&lt;&gt;0,H68,0)+IF($K68&lt;&gt;0,K68,0)+IF($N68&lt;&gt;0,N68,0)+IF($Q68&lt;&gt;0,Q68,0)</f>
        <v>0</v>
      </c>
      <c r="X68" s="67">
        <f t="shared" ref="X68:X71" si="46">SUM(IF($H68&lt;&gt;0,I68,0)+IF($K68&lt;&gt;0,L68,0)+IF($N68&lt;&gt;0,O68,0)+IF($Q68&lt;&gt;0,R68,0))</f>
        <v>0</v>
      </c>
      <c r="Y68" s="65">
        <f t="shared" ref="Y68:Y71" si="47">X68-W68</f>
        <v>0</v>
      </c>
      <c r="Z68" s="115"/>
    </row>
    <row r="69" spans="1:26" ht="15.75" customHeight="1" x14ac:dyDescent="0.35">
      <c r="A69" s="19"/>
      <c r="B69" s="78"/>
      <c r="C69" s="535" t="s">
        <v>48</v>
      </c>
      <c r="D69" s="491"/>
      <c r="E69" s="26"/>
      <c r="F69" s="4">
        <v>0</v>
      </c>
      <c r="G69" s="26"/>
      <c r="H69" s="97">
        <v>0</v>
      </c>
      <c r="I69" s="98">
        <f>IF('5. Annual Budget'!$K79&lt;&gt;0,'5. Annual Budget'!K79,'5. Annual Budget'!J79)</f>
        <v>0</v>
      </c>
      <c r="J69" s="99">
        <f t="shared" ref="J69:J71" si="48">IF($H69&lt;&gt;0,I69-H69,0)</f>
        <v>0</v>
      </c>
      <c r="K69" s="63">
        <v>0</v>
      </c>
      <c r="L69" s="67">
        <f>IF('5. Annual Budget'!$N79&lt;&gt;0,'5. Annual Budget'!N79,'5. Annual Budget'!M79)</f>
        <v>0</v>
      </c>
      <c r="M69" s="65">
        <f t="shared" si="42"/>
        <v>0</v>
      </c>
      <c r="N69" s="63">
        <v>0</v>
      </c>
      <c r="O69" s="67">
        <f>IF('5. Annual Budget'!$Q79&lt;&gt;0,'5. Annual Budget'!Q79,'5. Annual Budget'!P79)</f>
        <v>0</v>
      </c>
      <c r="P69" s="65">
        <f t="shared" si="43"/>
        <v>0</v>
      </c>
      <c r="Q69" s="68">
        <v>0</v>
      </c>
      <c r="R69" s="67">
        <f>IF('5. Annual Budget'!$T79&lt;&gt;0,'5. Annual Budget'!T79,'5. Annual Budget'!S79)</f>
        <v>0</v>
      </c>
      <c r="S69" s="65">
        <f t="shared" si="44"/>
        <v>0</v>
      </c>
      <c r="T69" s="1"/>
      <c r="U69" s="266"/>
      <c r="V69" s="1"/>
      <c r="W69" s="66">
        <f t="shared" si="45"/>
        <v>0</v>
      </c>
      <c r="X69" s="67">
        <f t="shared" si="46"/>
        <v>0</v>
      </c>
      <c r="Y69" s="65">
        <f t="shared" si="47"/>
        <v>0</v>
      </c>
      <c r="Z69" s="115"/>
    </row>
    <row r="70" spans="1:26" ht="15.75" customHeight="1" x14ac:dyDescent="0.35">
      <c r="A70" s="19"/>
      <c r="B70" s="78"/>
      <c r="C70" s="535" t="s">
        <v>55</v>
      </c>
      <c r="D70" s="491"/>
      <c r="E70" s="26"/>
      <c r="F70" s="4">
        <v>0</v>
      </c>
      <c r="G70" s="26"/>
      <c r="H70" s="97">
        <v>0</v>
      </c>
      <c r="I70" s="98">
        <f>IF('5. Annual Budget'!$K80&lt;&gt;0,'5. Annual Budget'!K80,'5. Annual Budget'!J80)</f>
        <v>0</v>
      </c>
      <c r="J70" s="99">
        <f t="shared" si="48"/>
        <v>0</v>
      </c>
      <c r="K70" s="63">
        <v>0</v>
      </c>
      <c r="L70" s="67">
        <f>IF('5. Annual Budget'!$N80&lt;&gt;0,'5. Annual Budget'!N80,'5. Annual Budget'!M80)</f>
        <v>0</v>
      </c>
      <c r="M70" s="65">
        <f t="shared" si="42"/>
        <v>0</v>
      </c>
      <c r="N70" s="63">
        <v>0</v>
      </c>
      <c r="O70" s="67">
        <f>IF('5. Annual Budget'!$Q80&lt;&gt;0,'5. Annual Budget'!Q80,'5. Annual Budget'!P80)</f>
        <v>0</v>
      </c>
      <c r="P70" s="65">
        <f t="shared" si="43"/>
        <v>0</v>
      </c>
      <c r="Q70" s="68">
        <v>0</v>
      </c>
      <c r="R70" s="67">
        <f>IF('5. Annual Budget'!$T80&lt;&gt;0,'5. Annual Budget'!T80,'5. Annual Budget'!S80)</f>
        <v>0</v>
      </c>
      <c r="S70" s="65">
        <f t="shared" si="44"/>
        <v>0</v>
      </c>
      <c r="T70" s="1"/>
      <c r="U70" s="266"/>
      <c r="V70" s="1"/>
      <c r="W70" s="66">
        <f t="shared" si="45"/>
        <v>0</v>
      </c>
      <c r="X70" s="67">
        <f t="shared" si="46"/>
        <v>0</v>
      </c>
      <c r="Y70" s="65">
        <f t="shared" si="47"/>
        <v>0</v>
      </c>
      <c r="Z70" s="115"/>
    </row>
    <row r="71" spans="1:26" ht="15.75" customHeight="1" x14ac:dyDescent="0.35">
      <c r="A71" s="19"/>
      <c r="B71" s="78"/>
      <c r="C71" s="535" t="s">
        <v>89</v>
      </c>
      <c r="D71" s="491"/>
      <c r="E71" s="26"/>
      <c r="F71" s="4">
        <v>0</v>
      </c>
      <c r="G71" s="26"/>
      <c r="H71" s="97">
        <v>0</v>
      </c>
      <c r="I71" s="98">
        <f>IF('5. Annual Budget'!$K81&lt;&gt;0,'5. Annual Budget'!K81,'5. Annual Budget'!J81)</f>
        <v>0</v>
      </c>
      <c r="J71" s="99">
        <f t="shared" si="48"/>
        <v>0</v>
      </c>
      <c r="K71" s="63">
        <v>0</v>
      </c>
      <c r="L71" s="67">
        <f>IF('5. Annual Budget'!$N81&lt;&gt;0,'5. Annual Budget'!N81,'5. Annual Budget'!M81)</f>
        <v>0</v>
      </c>
      <c r="M71" s="65">
        <f t="shared" si="42"/>
        <v>0</v>
      </c>
      <c r="N71" s="63">
        <v>0</v>
      </c>
      <c r="O71" s="67">
        <f>IF('5. Annual Budget'!$Q81&lt;&gt;0,'5. Annual Budget'!Q81,'5. Annual Budget'!P81)</f>
        <v>0</v>
      </c>
      <c r="P71" s="65">
        <f t="shared" si="43"/>
        <v>0</v>
      </c>
      <c r="Q71" s="68">
        <v>0</v>
      </c>
      <c r="R71" s="67">
        <f>IF('5. Annual Budget'!$T81&lt;&gt;0,'5. Annual Budget'!T81,'5. Annual Budget'!S81)</f>
        <v>0</v>
      </c>
      <c r="S71" s="65">
        <f t="shared" si="44"/>
        <v>0</v>
      </c>
      <c r="T71" s="1"/>
      <c r="U71" s="266"/>
      <c r="V71" s="1"/>
      <c r="W71" s="66">
        <f t="shared" si="45"/>
        <v>0</v>
      </c>
      <c r="X71" s="67">
        <f t="shared" si="46"/>
        <v>0</v>
      </c>
      <c r="Y71" s="65">
        <f t="shared" si="47"/>
        <v>0</v>
      </c>
      <c r="Z71" s="115"/>
    </row>
    <row r="72" spans="1:26" ht="15.75" customHeight="1" x14ac:dyDescent="0.35">
      <c r="A72" s="19"/>
      <c r="B72" s="78"/>
      <c r="C72" s="563"/>
      <c r="D72" s="564"/>
      <c r="E72" s="28"/>
      <c r="F72" s="38"/>
      <c r="G72" s="38"/>
      <c r="H72" s="376"/>
      <c r="I72" s="376"/>
      <c r="J72" s="376"/>
      <c r="K72" s="340"/>
      <c r="L72" s="340"/>
      <c r="M72" s="340"/>
      <c r="N72" s="340"/>
      <c r="O72" s="340"/>
      <c r="P72" s="340"/>
      <c r="Q72" s="340"/>
      <c r="R72" s="340"/>
      <c r="S72" s="340"/>
      <c r="U72" s="266"/>
      <c r="W72" s="340"/>
      <c r="X72" s="340"/>
      <c r="Y72" s="340"/>
      <c r="Z72" s="59"/>
    </row>
    <row r="73" spans="1:26" ht="15.75" customHeight="1" x14ac:dyDescent="0.35">
      <c r="A73" s="19"/>
      <c r="B73" s="78"/>
      <c r="C73" s="536" t="s">
        <v>66</v>
      </c>
      <c r="D73" s="493"/>
      <c r="E73" s="26"/>
      <c r="F73" s="6">
        <f>SUM(F68:F71)</f>
        <v>0</v>
      </c>
      <c r="G73" s="26"/>
      <c r="H73" s="100">
        <f t="shared" ref="H73:Y73" si="49">SUM(H68:H71)</f>
        <v>0</v>
      </c>
      <c r="I73" s="98">
        <f t="shared" si="49"/>
        <v>0</v>
      </c>
      <c r="J73" s="99">
        <f t="shared" si="49"/>
        <v>0</v>
      </c>
      <c r="K73" s="66">
        <f t="shared" si="49"/>
        <v>0</v>
      </c>
      <c r="L73" s="67">
        <f t="shared" si="49"/>
        <v>0</v>
      </c>
      <c r="M73" s="65">
        <f t="shared" si="49"/>
        <v>0</v>
      </c>
      <c r="N73" s="66">
        <f t="shared" si="49"/>
        <v>0</v>
      </c>
      <c r="O73" s="67">
        <f t="shared" si="49"/>
        <v>0</v>
      </c>
      <c r="P73" s="65">
        <f t="shared" si="49"/>
        <v>0</v>
      </c>
      <c r="Q73" s="69">
        <f t="shared" si="49"/>
        <v>0</v>
      </c>
      <c r="R73" s="67">
        <f t="shared" si="49"/>
        <v>0</v>
      </c>
      <c r="S73" s="65">
        <f t="shared" si="49"/>
        <v>0</v>
      </c>
      <c r="T73" s="1"/>
      <c r="U73" s="266"/>
      <c r="V73" s="1"/>
      <c r="W73" s="66">
        <f t="shared" si="49"/>
        <v>0</v>
      </c>
      <c r="X73" s="67">
        <f t="shared" si="49"/>
        <v>0</v>
      </c>
      <c r="Y73" s="65">
        <f t="shared" si="49"/>
        <v>0</v>
      </c>
      <c r="Z73" s="115"/>
    </row>
    <row r="74" spans="1:26" ht="15.75" customHeight="1" x14ac:dyDescent="0.35">
      <c r="A74" s="19"/>
      <c r="B74" s="78"/>
      <c r="C74" s="525"/>
      <c r="D74" s="489"/>
      <c r="E74" s="28"/>
      <c r="F74" s="38"/>
      <c r="G74" s="38"/>
      <c r="H74" s="377"/>
      <c r="I74" s="377"/>
      <c r="J74" s="377"/>
      <c r="K74" s="342"/>
      <c r="L74" s="342"/>
      <c r="M74" s="342"/>
      <c r="N74" s="342"/>
      <c r="O74" s="342"/>
      <c r="P74" s="342"/>
      <c r="Q74" s="342"/>
      <c r="R74" s="342"/>
      <c r="S74" s="342"/>
      <c r="U74" s="266"/>
      <c r="W74" s="342"/>
      <c r="X74" s="342"/>
      <c r="Y74" s="342"/>
      <c r="Z74" s="59"/>
    </row>
    <row r="75" spans="1:26" ht="15.75" customHeight="1" thickBot="1" x14ac:dyDescent="0.4">
      <c r="A75" s="19"/>
      <c r="B75" s="78"/>
      <c r="C75" s="525" t="s">
        <v>56</v>
      </c>
      <c r="D75" s="489"/>
      <c r="E75" s="38"/>
      <c r="F75" s="38"/>
      <c r="G75" s="38"/>
      <c r="H75" s="378"/>
      <c r="I75" s="378"/>
      <c r="J75" s="378"/>
      <c r="K75" s="343"/>
      <c r="L75" s="343"/>
      <c r="M75" s="343"/>
      <c r="N75" s="343"/>
      <c r="O75" s="343"/>
      <c r="P75" s="343"/>
      <c r="Q75" s="343"/>
      <c r="R75" s="343"/>
      <c r="S75" s="343"/>
      <c r="U75" s="266"/>
      <c r="W75" s="343"/>
      <c r="X75" s="343"/>
      <c r="Y75" s="343"/>
      <c r="Z75" s="59"/>
    </row>
    <row r="76" spans="1:26" ht="15.75" customHeight="1" x14ac:dyDescent="0.35">
      <c r="A76" s="19"/>
      <c r="B76" s="78"/>
      <c r="C76" s="535" t="s">
        <v>230</v>
      </c>
      <c r="D76" s="491"/>
      <c r="E76" s="26"/>
      <c r="F76" s="4">
        <v>0</v>
      </c>
      <c r="G76" s="26"/>
      <c r="H76" s="97">
        <v>0</v>
      </c>
      <c r="I76" s="98">
        <f>IF('5. Annual Budget'!$K86&lt;&gt;0,'5. Annual Budget'!K86,'5. Annual Budget'!J86)</f>
        <v>0</v>
      </c>
      <c r="J76" s="99">
        <f t="shared" ref="J76:J84" si="50">IF($H76&lt;&gt;0,I76-H76,0)</f>
        <v>0</v>
      </c>
      <c r="K76" s="63">
        <v>0</v>
      </c>
      <c r="L76" s="67">
        <f>IF('5. Annual Budget'!$N86&lt;&gt;0,'5. Annual Budget'!N86,'5. Annual Budget'!M86)</f>
        <v>0</v>
      </c>
      <c r="M76" s="65">
        <f t="shared" ref="M76:M84" si="51">IF($K76&lt;&gt;0,L76-K76,0)</f>
        <v>0</v>
      </c>
      <c r="N76" s="63">
        <v>0</v>
      </c>
      <c r="O76" s="67">
        <f>IF('5. Annual Budget'!$Q86&lt;&gt;0,'5. Annual Budget'!Q86,'5. Annual Budget'!P86)</f>
        <v>0</v>
      </c>
      <c r="P76" s="65">
        <f t="shared" ref="P76:P84" si="52">IF($N76&lt;&gt;0,O76-N76,0)</f>
        <v>0</v>
      </c>
      <c r="Q76" s="68">
        <v>0</v>
      </c>
      <c r="R76" s="67">
        <f>IF('5. Annual Budget'!$T86&lt;&gt;0,'5. Annual Budget'!T86,'5. Annual Budget'!S86)</f>
        <v>0</v>
      </c>
      <c r="S76" s="65">
        <f t="shared" ref="S76:S84" si="53">IF($Q76&lt;&gt;0,R76-Q76,0)</f>
        <v>0</v>
      </c>
      <c r="T76" s="1"/>
      <c r="U76" s="264" t="s">
        <v>380</v>
      </c>
      <c r="V76" s="1"/>
      <c r="W76" s="66">
        <f t="shared" ref="W76:W84" si="54">IF($H76&lt;&gt;0,H76,0)+IF($K76&lt;&gt;0,K76,0)+IF($N76&lt;&gt;0,N76,0)+IF($Q76&lt;&gt;0,Q76,0)</f>
        <v>0</v>
      </c>
      <c r="X76" s="67">
        <f t="shared" ref="X76:X84" si="55">SUM(IF($H76&lt;&gt;0,I76,0)+IF($K76&lt;&gt;0,L76,0)+IF($N76&lt;&gt;0,O76,0)+IF($Q76&lt;&gt;0,R76,0))</f>
        <v>0</v>
      </c>
      <c r="Y76" s="65">
        <f t="shared" ref="Y76:Y84" si="56">X76-W76</f>
        <v>0</v>
      </c>
      <c r="Z76" s="115"/>
    </row>
    <row r="77" spans="1:26" ht="15.75" customHeight="1" x14ac:dyDescent="0.35">
      <c r="A77" s="19"/>
      <c r="B77" s="78"/>
      <c r="C77" s="535" t="s">
        <v>277</v>
      </c>
      <c r="D77" s="491"/>
      <c r="E77" s="26"/>
      <c r="F77" s="4">
        <v>0</v>
      </c>
      <c r="G77" s="26"/>
      <c r="H77" s="97">
        <v>0</v>
      </c>
      <c r="I77" s="98">
        <f>IF('5. Annual Budget'!$K87&lt;&gt;0,'5. Annual Budget'!K87,'5. Annual Budget'!J87)</f>
        <v>0</v>
      </c>
      <c r="J77" s="99">
        <f t="shared" si="50"/>
        <v>0</v>
      </c>
      <c r="K77" s="63">
        <v>0</v>
      </c>
      <c r="L77" s="67">
        <f>IF('5. Annual Budget'!$N87&lt;&gt;0,'5. Annual Budget'!N87,'5. Annual Budget'!M87)</f>
        <v>0</v>
      </c>
      <c r="M77" s="65">
        <f t="shared" si="51"/>
        <v>0</v>
      </c>
      <c r="N77" s="63">
        <v>0</v>
      </c>
      <c r="O77" s="67">
        <f>IF('5. Annual Budget'!$Q87&lt;&gt;0,'5. Annual Budget'!Q87,'5. Annual Budget'!P87)</f>
        <v>0</v>
      </c>
      <c r="P77" s="65">
        <f t="shared" si="52"/>
        <v>0</v>
      </c>
      <c r="Q77" s="68">
        <v>0</v>
      </c>
      <c r="R77" s="67">
        <f>IF('5. Annual Budget'!$T87&lt;&gt;0,'5. Annual Budget'!T87,'5. Annual Budget'!S87)</f>
        <v>0</v>
      </c>
      <c r="S77" s="65">
        <f t="shared" si="53"/>
        <v>0</v>
      </c>
      <c r="T77" s="1"/>
      <c r="U77" s="499"/>
      <c r="V77" s="1"/>
      <c r="W77" s="66">
        <f t="shared" si="54"/>
        <v>0</v>
      </c>
      <c r="X77" s="67">
        <f t="shared" si="55"/>
        <v>0</v>
      </c>
      <c r="Y77" s="65">
        <f t="shared" si="56"/>
        <v>0</v>
      </c>
      <c r="Z77" s="115"/>
    </row>
    <row r="78" spans="1:26" ht="15.75" customHeight="1" x14ac:dyDescent="0.35">
      <c r="A78" s="19"/>
      <c r="B78" s="78"/>
      <c r="C78" s="535" t="s">
        <v>278</v>
      </c>
      <c r="D78" s="491"/>
      <c r="E78" s="26"/>
      <c r="F78" s="4">
        <v>0</v>
      </c>
      <c r="G78" s="26"/>
      <c r="H78" s="97">
        <v>0</v>
      </c>
      <c r="I78" s="98">
        <f>IF('5. Annual Budget'!$K88&lt;&gt;0,'5. Annual Budget'!K88,'5. Annual Budget'!J88)</f>
        <v>0</v>
      </c>
      <c r="J78" s="99">
        <f t="shared" si="50"/>
        <v>0</v>
      </c>
      <c r="K78" s="63">
        <v>0</v>
      </c>
      <c r="L78" s="67">
        <f>IF('5. Annual Budget'!$N88&lt;&gt;0,'5. Annual Budget'!N88,'5. Annual Budget'!M88)</f>
        <v>0</v>
      </c>
      <c r="M78" s="65">
        <f t="shared" si="51"/>
        <v>0</v>
      </c>
      <c r="N78" s="63">
        <v>0</v>
      </c>
      <c r="O78" s="67">
        <f>IF('5. Annual Budget'!$Q88&lt;&gt;0,'5. Annual Budget'!Q88,'5. Annual Budget'!P88)</f>
        <v>0</v>
      </c>
      <c r="P78" s="65">
        <f t="shared" si="52"/>
        <v>0</v>
      </c>
      <c r="Q78" s="68">
        <v>0</v>
      </c>
      <c r="R78" s="67">
        <f>IF('5. Annual Budget'!$T88&lt;&gt;0,'5. Annual Budget'!T88,'5. Annual Budget'!S88)</f>
        <v>0</v>
      </c>
      <c r="S78" s="65">
        <f t="shared" si="53"/>
        <v>0</v>
      </c>
      <c r="T78" s="1"/>
      <c r="U78" s="453"/>
      <c r="V78" s="1"/>
      <c r="W78" s="66">
        <f t="shared" si="54"/>
        <v>0</v>
      </c>
      <c r="X78" s="67">
        <f t="shared" si="55"/>
        <v>0</v>
      </c>
      <c r="Y78" s="65">
        <f t="shared" si="56"/>
        <v>0</v>
      </c>
      <c r="Z78" s="115"/>
    </row>
    <row r="79" spans="1:26" ht="15.75" customHeight="1" x14ac:dyDescent="0.35">
      <c r="A79" s="19"/>
      <c r="B79" s="78"/>
      <c r="C79" s="535" t="s">
        <v>231</v>
      </c>
      <c r="D79" s="491"/>
      <c r="E79" s="28"/>
      <c r="F79" s="4">
        <v>0</v>
      </c>
      <c r="G79" s="28"/>
      <c r="H79" s="97">
        <v>0</v>
      </c>
      <c r="I79" s="98">
        <f>IF('5. Annual Budget'!$K89&lt;&gt;0,'5. Annual Budget'!K89,'5. Annual Budget'!J89)</f>
        <v>0</v>
      </c>
      <c r="J79" s="99">
        <f t="shared" si="50"/>
        <v>0</v>
      </c>
      <c r="K79" s="63">
        <v>0</v>
      </c>
      <c r="L79" s="67">
        <f>IF('5. Annual Budget'!$N89&lt;&gt;0,'5. Annual Budget'!N89,'5. Annual Budget'!M89)</f>
        <v>0</v>
      </c>
      <c r="M79" s="65">
        <f t="shared" si="51"/>
        <v>0</v>
      </c>
      <c r="N79" s="63">
        <v>0</v>
      </c>
      <c r="O79" s="67">
        <f>IF('5. Annual Budget'!$Q89&lt;&gt;0,'5. Annual Budget'!Q89,'5. Annual Budget'!P89)</f>
        <v>0</v>
      </c>
      <c r="P79" s="65">
        <f t="shared" si="52"/>
        <v>0</v>
      </c>
      <c r="Q79" s="68">
        <v>0</v>
      </c>
      <c r="R79" s="67">
        <f>IF('5. Annual Budget'!$T89&lt;&gt;0,'5. Annual Budget'!T89,'5. Annual Budget'!S89)</f>
        <v>0</v>
      </c>
      <c r="S79" s="65">
        <f t="shared" si="53"/>
        <v>0</v>
      </c>
      <c r="T79" s="1"/>
      <c r="U79" s="453"/>
      <c r="V79" s="1"/>
      <c r="W79" s="66">
        <f t="shared" si="54"/>
        <v>0</v>
      </c>
      <c r="X79" s="67">
        <f t="shared" si="55"/>
        <v>0</v>
      </c>
      <c r="Y79" s="65">
        <f t="shared" si="56"/>
        <v>0</v>
      </c>
      <c r="Z79" s="115"/>
    </row>
    <row r="80" spans="1:26" ht="15.75" customHeight="1" x14ac:dyDescent="0.35">
      <c r="A80" s="19"/>
      <c r="B80" s="78"/>
      <c r="C80" s="535" t="s">
        <v>23</v>
      </c>
      <c r="D80" s="491"/>
      <c r="E80" s="26"/>
      <c r="F80" s="4">
        <v>0</v>
      </c>
      <c r="G80" s="26"/>
      <c r="H80" s="97">
        <v>0</v>
      </c>
      <c r="I80" s="98">
        <f>IF('5. Annual Budget'!$K90&lt;&gt;0,'5. Annual Budget'!K90,'5. Annual Budget'!J90)</f>
        <v>0</v>
      </c>
      <c r="J80" s="99">
        <f t="shared" si="50"/>
        <v>0</v>
      </c>
      <c r="K80" s="63">
        <v>0</v>
      </c>
      <c r="L80" s="67">
        <f>IF('5. Annual Budget'!$N90&lt;&gt;0,'5. Annual Budget'!N90,'5. Annual Budget'!M90)</f>
        <v>0</v>
      </c>
      <c r="M80" s="65">
        <f t="shared" si="51"/>
        <v>0</v>
      </c>
      <c r="N80" s="63">
        <v>0</v>
      </c>
      <c r="O80" s="67">
        <f>IF('5. Annual Budget'!$Q90&lt;&gt;0,'5. Annual Budget'!Q90,'5. Annual Budget'!P90)</f>
        <v>0</v>
      </c>
      <c r="P80" s="65">
        <f t="shared" si="52"/>
        <v>0</v>
      </c>
      <c r="Q80" s="68">
        <v>0</v>
      </c>
      <c r="R80" s="67">
        <f>IF('5. Annual Budget'!$T90&lt;&gt;0,'5. Annual Budget'!T90,'5. Annual Budget'!S90)</f>
        <v>0</v>
      </c>
      <c r="S80" s="65">
        <f t="shared" si="53"/>
        <v>0</v>
      </c>
      <c r="T80" s="1"/>
      <c r="U80" s="453"/>
      <c r="V80" s="1"/>
      <c r="W80" s="66">
        <f t="shared" si="54"/>
        <v>0</v>
      </c>
      <c r="X80" s="67">
        <f t="shared" si="55"/>
        <v>0</v>
      </c>
      <c r="Y80" s="65">
        <f t="shared" si="56"/>
        <v>0</v>
      </c>
      <c r="Z80" s="115"/>
    </row>
    <row r="81" spans="1:26" ht="15.75" customHeight="1" x14ac:dyDescent="0.35">
      <c r="A81" s="19"/>
      <c r="B81" s="78"/>
      <c r="C81" s="535" t="s">
        <v>232</v>
      </c>
      <c r="D81" s="491"/>
      <c r="E81" s="26"/>
      <c r="F81" s="4">
        <v>0</v>
      </c>
      <c r="G81" s="26"/>
      <c r="H81" s="97">
        <v>0</v>
      </c>
      <c r="I81" s="98">
        <f>IF('5. Annual Budget'!$K91&lt;&gt;0,'5. Annual Budget'!K91,'5. Annual Budget'!J91)</f>
        <v>0</v>
      </c>
      <c r="J81" s="99">
        <f t="shared" si="50"/>
        <v>0</v>
      </c>
      <c r="K81" s="63">
        <v>0</v>
      </c>
      <c r="L81" s="67">
        <f>IF('5. Annual Budget'!$N91&lt;&gt;0,'5. Annual Budget'!N91,'5. Annual Budget'!M91)</f>
        <v>0</v>
      </c>
      <c r="M81" s="65">
        <f t="shared" si="51"/>
        <v>0</v>
      </c>
      <c r="N81" s="63">
        <v>0</v>
      </c>
      <c r="O81" s="67">
        <f>IF('5. Annual Budget'!$Q91&lt;&gt;0,'5. Annual Budget'!Q91,'5. Annual Budget'!P91)</f>
        <v>0</v>
      </c>
      <c r="P81" s="65">
        <f t="shared" si="52"/>
        <v>0</v>
      </c>
      <c r="Q81" s="68">
        <v>0</v>
      </c>
      <c r="R81" s="67">
        <f>IF('5. Annual Budget'!$T91&lt;&gt;0,'5. Annual Budget'!T91,'5. Annual Budget'!S91)</f>
        <v>0</v>
      </c>
      <c r="S81" s="65">
        <f t="shared" si="53"/>
        <v>0</v>
      </c>
      <c r="T81" s="1"/>
      <c r="U81" s="453"/>
      <c r="V81" s="1"/>
      <c r="W81" s="66">
        <f t="shared" si="54"/>
        <v>0</v>
      </c>
      <c r="X81" s="67">
        <f t="shared" si="55"/>
        <v>0</v>
      </c>
      <c r="Y81" s="65">
        <f t="shared" si="56"/>
        <v>0</v>
      </c>
      <c r="Z81" s="115"/>
    </row>
    <row r="82" spans="1:26" ht="15.75" customHeight="1" x14ac:dyDescent="0.35">
      <c r="A82" s="19"/>
      <c r="B82" s="78"/>
      <c r="C82" s="538" t="s">
        <v>233</v>
      </c>
      <c r="D82" s="539"/>
      <c r="E82" s="26"/>
      <c r="F82" s="4">
        <v>0</v>
      </c>
      <c r="G82" s="26"/>
      <c r="H82" s="97">
        <v>0</v>
      </c>
      <c r="I82" s="98">
        <f>IF('5. Annual Budget'!$K92&lt;&gt;0,'5. Annual Budget'!K92,'5. Annual Budget'!J92)</f>
        <v>0</v>
      </c>
      <c r="J82" s="99">
        <f t="shared" si="50"/>
        <v>0</v>
      </c>
      <c r="K82" s="63">
        <v>0</v>
      </c>
      <c r="L82" s="67">
        <f>IF('5. Annual Budget'!$N92&lt;&gt;0,'5. Annual Budget'!N92,'5. Annual Budget'!M92)</f>
        <v>0</v>
      </c>
      <c r="M82" s="65">
        <f t="shared" si="51"/>
        <v>0</v>
      </c>
      <c r="N82" s="63">
        <v>0</v>
      </c>
      <c r="O82" s="67">
        <f>IF('5. Annual Budget'!$Q92&lt;&gt;0,'5. Annual Budget'!Q92,'5. Annual Budget'!P92)</f>
        <v>0</v>
      </c>
      <c r="P82" s="65">
        <f t="shared" si="52"/>
        <v>0</v>
      </c>
      <c r="Q82" s="68">
        <v>0</v>
      </c>
      <c r="R82" s="67">
        <f>IF('5. Annual Budget'!$T92&lt;&gt;0,'5. Annual Budget'!T92,'5. Annual Budget'!S92)</f>
        <v>0</v>
      </c>
      <c r="S82" s="65">
        <f t="shared" si="53"/>
        <v>0</v>
      </c>
      <c r="T82" s="1"/>
      <c r="U82" s="453"/>
      <c r="V82" s="1"/>
      <c r="W82" s="66">
        <f t="shared" si="54"/>
        <v>0</v>
      </c>
      <c r="X82" s="67">
        <f t="shared" si="55"/>
        <v>0</v>
      </c>
      <c r="Y82" s="65">
        <f t="shared" si="56"/>
        <v>0</v>
      </c>
      <c r="Z82" s="115"/>
    </row>
    <row r="83" spans="1:26" ht="15.75" customHeight="1" x14ac:dyDescent="0.35">
      <c r="A83" s="19"/>
      <c r="B83" s="78"/>
      <c r="C83" s="535" t="s">
        <v>234</v>
      </c>
      <c r="D83" s="491"/>
      <c r="E83" s="26"/>
      <c r="F83" s="4">
        <v>0</v>
      </c>
      <c r="G83" s="26"/>
      <c r="H83" s="97">
        <v>0</v>
      </c>
      <c r="I83" s="98">
        <f>IF('5. Annual Budget'!$K93&lt;&gt;0,'5. Annual Budget'!K93,'5. Annual Budget'!J93)</f>
        <v>0</v>
      </c>
      <c r="J83" s="99">
        <f t="shared" si="50"/>
        <v>0</v>
      </c>
      <c r="K83" s="63">
        <v>0</v>
      </c>
      <c r="L83" s="67">
        <f>IF('5. Annual Budget'!$N93&lt;&gt;0,'5. Annual Budget'!N93,'5. Annual Budget'!M93)</f>
        <v>0</v>
      </c>
      <c r="M83" s="65">
        <f t="shared" si="51"/>
        <v>0</v>
      </c>
      <c r="N83" s="63">
        <v>0</v>
      </c>
      <c r="O83" s="67">
        <f>IF('5. Annual Budget'!$Q93&lt;&gt;0,'5. Annual Budget'!Q93,'5. Annual Budget'!P93)</f>
        <v>0</v>
      </c>
      <c r="P83" s="65">
        <f t="shared" si="52"/>
        <v>0</v>
      </c>
      <c r="Q83" s="68">
        <v>0</v>
      </c>
      <c r="R83" s="67">
        <f>IF('5. Annual Budget'!$T93&lt;&gt;0,'5. Annual Budget'!T93,'5. Annual Budget'!S93)</f>
        <v>0</v>
      </c>
      <c r="S83" s="65">
        <f t="shared" si="53"/>
        <v>0</v>
      </c>
      <c r="T83" s="1"/>
      <c r="U83" s="453"/>
      <c r="V83" s="1"/>
      <c r="W83" s="66">
        <f t="shared" si="54"/>
        <v>0</v>
      </c>
      <c r="X83" s="67">
        <f t="shared" si="55"/>
        <v>0</v>
      </c>
      <c r="Y83" s="65">
        <f t="shared" si="56"/>
        <v>0</v>
      </c>
      <c r="Z83" s="115"/>
    </row>
    <row r="84" spans="1:26" ht="15.75" customHeight="1" thickBot="1" x14ac:dyDescent="0.4">
      <c r="A84" s="19"/>
      <c r="B84" s="78"/>
      <c r="C84" s="535" t="s">
        <v>58</v>
      </c>
      <c r="D84" s="491"/>
      <c r="E84" s="26"/>
      <c r="F84" s="4">
        <v>0</v>
      </c>
      <c r="G84" s="26"/>
      <c r="H84" s="97">
        <v>0</v>
      </c>
      <c r="I84" s="98">
        <f>IF('5. Annual Budget'!$K94&lt;&gt;0,'5. Annual Budget'!K94,'5. Annual Budget'!J94)</f>
        <v>0</v>
      </c>
      <c r="J84" s="99">
        <f t="shared" si="50"/>
        <v>0</v>
      </c>
      <c r="K84" s="63">
        <v>0</v>
      </c>
      <c r="L84" s="67">
        <f>IF('5. Annual Budget'!$N94&lt;&gt;0,'5. Annual Budget'!N94,'5. Annual Budget'!M94)</f>
        <v>0</v>
      </c>
      <c r="M84" s="65">
        <f t="shared" si="51"/>
        <v>0</v>
      </c>
      <c r="N84" s="63">
        <v>0</v>
      </c>
      <c r="O84" s="67">
        <f>IF('5. Annual Budget'!$Q94&lt;&gt;0,'5. Annual Budget'!Q94,'5. Annual Budget'!P94)</f>
        <v>0</v>
      </c>
      <c r="P84" s="65">
        <f t="shared" si="52"/>
        <v>0</v>
      </c>
      <c r="Q84" s="68">
        <v>0</v>
      </c>
      <c r="R84" s="67">
        <f>IF('5. Annual Budget'!$T94&lt;&gt;0,'5. Annual Budget'!T94,'5. Annual Budget'!S94)</f>
        <v>0</v>
      </c>
      <c r="S84" s="65">
        <f t="shared" si="53"/>
        <v>0</v>
      </c>
      <c r="T84" s="1"/>
      <c r="U84" s="457"/>
      <c r="V84" s="1"/>
      <c r="W84" s="66">
        <f t="shared" si="54"/>
        <v>0</v>
      </c>
      <c r="X84" s="67">
        <f t="shared" si="55"/>
        <v>0</v>
      </c>
      <c r="Y84" s="65">
        <f t="shared" si="56"/>
        <v>0</v>
      </c>
      <c r="Z84" s="115"/>
    </row>
    <row r="85" spans="1:26" ht="15.75" customHeight="1" x14ac:dyDescent="0.35">
      <c r="A85" s="19"/>
      <c r="B85" s="78"/>
      <c r="C85" s="557"/>
      <c r="D85" s="558"/>
      <c r="E85" s="28"/>
      <c r="F85" s="38"/>
      <c r="G85" s="38"/>
      <c r="H85" s="376"/>
      <c r="I85" s="376"/>
      <c r="J85" s="376"/>
      <c r="K85" s="340"/>
      <c r="L85" s="340"/>
      <c r="M85" s="340"/>
      <c r="N85" s="340"/>
      <c r="O85" s="340"/>
      <c r="P85" s="340"/>
      <c r="Q85" s="340"/>
      <c r="R85" s="340"/>
      <c r="S85" s="340"/>
      <c r="U85" s="266"/>
      <c r="W85" s="340"/>
      <c r="X85" s="340"/>
      <c r="Y85" s="340"/>
      <c r="Z85" s="59"/>
    </row>
    <row r="86" spans="1:26" ht="15.75" customHeight="1" x14ac:dyDescent="0.35">
      <c r="A86" s="19"/>
      <c r="B86" s="78"/>
      <c r="C86" s="536" t="s">
        <v>67</v>
      </c>
      <c r="D86" s="493"/>
      <c r="E86" s="26"/>
      <c r="F86" s="6">
        <f>SUM(F76:F84)</f>
        <v>0</v>
      </c>
      <c r="G86" s="26"/>
      <c r="H86" s="100">
        <f t="shared" ref="H86:Y86" si="57">SUM(H76:H84)</f>
        <v>0</v>
      </c>
      <c r="I86" s="98">
        <f t="shared" si="57"/>
        <v>0</v>
      </c>
      <c r="J86" s="99">
        <f t="shared" si="57"/>
        <v>0</v>
      </c>
      <c r="K86" s="66">
        <f t="shared" si="57"/>
        <v>0</v>
      </c>
      <c r="L86" s="67">
        <f t="shared" si="57"/>
        <v>0</v>
      </c>
      <c r="M86" s="65">
        <f t="shared" si="57"/>
        <v>0</v>
      </c>
      <c r="N86" s="66">
        <f t="shared" si="57"/>
        <v>0</v>
      </c>
      <c r="O86" s="67">
        <f t="shared" si="57"/>
        <v>0</v>
      </c>
      <c r="P86" s="65">
        <f t="shared" si="57"/>
        <v>0</v>
      </c>
      <c r="Q86" s="69">
        <f t="shared" si="57"/>
        <v>0</v>
      </c>
      <c r="R86" s="67">
        <f t="shared" si="57"/>
        <v>0</v>
      </c>
      <c r="S86" s="65">
        <f t="shared" si="57"/>
        <v>0</v>
      </c>
      <c r="T86" s="1"/>
      <c r="U86" s="266"/>
      <c r="V86" s="1"/>
      <c r="W86" s="66">
        <f t="shared" si="57"/>
        <v>0</v>
      </c>
      <c r="X86" s="67">
        <f t="shared" si="57"/>
        <v>0</v>
      </c>
      <c r="Y86" s="65">
        <f t="shared" si="57"/>
        <v>0</v>
      </c>
      <c r="Z86" s="117"/>
    </row>
    <row r="87" spans="1:26" ht="15.75" customHeight="1" x14ac:dyDescent="0.35">
      <c r="A87" s="19"/>
      <c r="B87" s="78"/>
      <c r="C87" s="537"/>
      <c r="D87" s="489"/>
      <c r="E87" s="28"/>
      <c r="F87" s="38"/>
      <c r="G87" s="38"/>
      <c r="H87" s="376"/>
      <c r="I87" s="376"/>
      <c r="J87" s="376"/>
      <c r="K87" s="340"/>
      <c r="L87" s="340"/>
      <c r="M87" s="340"/>
      <c r="N87" s="340"/>
      <c r="O87" s="340"/>
      <c r="P87" s="340"/>
      <c r="Q87" s="417"/>
      <c r="R87" s="418"/>
      <c r="S87" s="419"/>
      <c r="U87" s="266"/>
      <c r="W87" s="340"/>
      <c r="X87" s="340"/>
      <c r="Y87" s="340"/>
      <c r="Z87" s="59"/>
    </row>
    <row r="88" spans="1:26" ht="15.75" customHeight="1" x14ac:dyDescent="0.35">
      <c r="A88" s="19"/>
      <c r="B88" s="78"/>
      <c r="C88" s="492" t="s">
        <v>68</v>
      </c>
      <c r="D88" s="493"/>
      <c r="E88" s="26"/>
      <c r="F88" s="6">
        <f>F65+F73+F86</f>
        <v>0</v>
      </c>
      <c r="G88" s="26"/>
      <c r="H88" s="100">
        <f t="shared" ref="H88:Y88" si="58">H86+H73+H65</f>
        <v>0</v>
      </c>
      <c r="I88" s="98">
        <f t="shared" si="58"/>
        <v>0</v>
      </c>
      <c r="J88" s="99">
        <f t="shared" si="58"/>
        <v>0</v>
      </c>
      <c r="K88" s="66">
        <f t="shared" si="58"/>
        <v>0</v>
      </c>
      <c r="L88" s="67">
        <f t="shared" si="58"/>
        <v>0</v>
      </c>
      <c r="M88" s="65">
        <f t="shared" si="58"/>
        <v>0</v>
      </c>
      <c r="N88" s="66">
        <f t="shared" si="58"/>
        <v>0</v>
      </c>
      <c r="O88" s="67">
        <f t="shared" si="58"/>
        <v>0</v>
      </c>
      <c r="P88" s="65">
        <f t="shared" si="58"/>
        <v>0</v>
      </c>
      <c r="Q88" s="69">
        <f t="shared" si="58"/>
        <v>0</v>
      </c>
      <c r="R88" s="67">
        <f t="shared" si="58"/>
        <v>0</v>
      </c>
      <c r="S88" s="65">
        <f t="shared" si="58"/>
        <v>0</v>
      </c>
      <c r="T88" s="1"/>
      <c r="U88" s="266"/>
      <c r="V88" s="1"/>
      <c r="W88" s="66">
        <f t="shared" si="58"/>
        <v>0</v>
      </c>
      <c r="X88" s="67">
        <f t="shared" si="58"/>
        <v>0</v>
      </c>
      <c r="Y88" s="65">
        <f t="shared" si="58"/>
        <v>0</v>
      </c>
      <c r="Z88" s="115"/>
    </row>
    <row r="89" spans="1:26" ht="15.75" customHeight="1" x14ac:dyDescent="0.35">
      <c r="A89" s="19"/>
      <c r="B89" s="78"/>
      <c r="C89" s="525"/>
      <c r="D89" s="489"/>
      <c r="E89" s="28"/>
      <c r="F89" s="38"/>
      <c r="G89" s="38"/>
      <c r="H89" s="377"/>
      <c r="I89" s="377"/>
      <c r="J89" s="377"/>
      <c r="K89" s="342"/>
      <c r="L89" s="342"/>
      <c r="M89" s="342"/>
      <c r="N89" s="342"/>
      <c r="O89" s="342"/>
      <c r="P89" s="342"/>
      <c r="Q89" s="342"/>
      <c r="R89" s="342"/>
      <c r="S89" s="342"/>
      <c r="U89" s="266"/>
      <c r="W89" s="342"/>
      <c r="X89" s="342"/>
      <c r="Y89" s="342"/>
      <c r="Z89" s="59"/>
    </row>
    <row r="90" spans="1:26" ht="15.75" customHeight="1" x14ac:dyDescent="0.35">
      <c r="A90" s="19"/>
      <c r="B90" s="78"/>
      <c r="C90" s="525" t="s">
        <v>91</v>
      </c>
      <c r="D90" s="489"/>
      <c r="E90" s="38"/>
      <c r="F90" s="38"/>
      <c r="G90" s="38"/>
      <c r="H90" s="378"/>
      <c r="I90" s="378"/>
      <c r="J90" s="378"/>
      <c r="K90" s="343"/>
      <c r="L90" s="343"/>
      <c r="M90" s="343"/>
      <c r="N90" s="343"/>
      <c r="O90" s="343"/>
      <c r="P90" s="343"/>
      <c r="Q90" s="343"/>
      <c r="R90" s="343"/>
      <c r="S90" s="343"/>
      <c r="U90" s="266"/>
      <c r="W90" s="343"/>
      <c r="X90" s="343"/>
      <c r="Y90" s="343"/>
      <c r="Z90" s="59"/>
    </row>
    <row r="91" spans="1:26" ht="15.75" customHeight="1" x14ac:dyDescent="0.35">
      <c r="A91" s="19"/>
      <c r="B91" s="78"/>
      <c r="C91" s="482" t="s">
        <v>292</v>
      </c>
      <c r="D91" s="489"/>
      <c r="E91" s="26"/>
      <c r="F91" s="26"/>
      <c r="G91" s="26"/>
      <c r="H91" s="97">
        <v>0</v>
      </c>
      <c r="I91" s="98">
        <f>IF('5. Annual Budget'!$K101&lt;&gt;0,'5. Annual Budget'!K101,'5. Annual Budget'!J101)</f>
        <v>0</v>
      </c>
      <c r="J91" s="99">
        <f t="shared" ref="J91:J94" si="59">IF($H91&lt;&gt;0,I91-H91,0)</f>
        <v>0</v>
      </c>
      <c r="K91" s="63">
        <v>0</v>
      </c>
      <c r="L91" s="67">
        <f>IF('5. Annual Budget'!$N101&lt;&gt;0,'5. Annual Budget'!N101,'5. Annual Budget'!M101)</f>
        <v>0</v>
      </c>
      <c r="M91" s="65">
        <f t="shared" ref="M91:M94" si="60">IF($K91&lt;&gt;0,L91-K91,0)</f>
        <v>0</v>
      </c>
      <c r="N91" s="63">
        <v>0</v>
      </c>
      <c r="O91" s="67">
        <f>IF('5. Annual Budget'!$Q101&lt;&gt;0,'5. Annual Budget'!Q101,'5. Annual Budget'!P101)</f>
        <v>0</v>
      </c>
      <c r="P91" s="65">
        <f t="shared" ref="P91:P94" si="61">IF($N91&lt;&gt;0,O91-N91,0)</f>
        <v>0</v>
      </c>
      <c r="Q91" s="68">
        <v>0</v>
      </c>
      <c r="R91" s="67">
        <f>IF('5. Annual Budget'!$T101&lt;&gt;0,'5. Annual Budget'!T101,'5. Annual Budget'!S101)</f>
        <v>0</v>
      </c>
      <c r="S91" s="65">
        <f t="shared" ref="S91:S94" si="62">IF($Q91&lt;&gt;0,R91-Q91,0)</f>
        <v>0</v>
      </c>
      <c r="T91" s="1"/>
      <c r="U91" s="266"/>
      <c r="V91" s="1"/>
      <c r="W91" s="66">
        <f t="shared" ref="W91:W94" si="63">IF($H91&lt;&gt;0,H91,0)+IF($K91&lt;&gt;0,K91,0)+IF($N91&lt;&gt;0,N91,0)+IF($Q91&lt;&gt;0,Q91,0)</f>
        <v>0</v>
      </c>
      <c r="X91" s="67">
        <f t="shared" ref="X91:X94" si="64">SUM(IF($H91&lt;&gt;0,I91,0)+IF($K91&lt;&gt;0,L91,0)+IF($N91&lt;&gt;0,O91,0)+IF($Q91&lt;&gt;0,R91,0))</f>
        <v>0</v>
      </c>
      <c r="Y91" s="65">
        <f t="shared" ref="Y91:Y94" si="65">X91-W91</f>
        <v>0</v>
      </c>
      <c r="Z91" s="115"/>
    </row>
    <row r="92" spans="1:26" ht="15.75" customHeight="1" x14ac:dyDescent="0.35">
      <c r="A92" s="19"/>
      <c r="B92" s="78"/>
      <c r="C92" s="482" t="s">
        <v>285</v>
      </c>
      <c r="D92" s="489"/>
      <c r="E92" s="26"/>
      <c r="F92" s="26"/>
      <c r="G92" s="26"/>
      <c r="H92" s="97">
        <v>0</v>
      </c>
      <c r="I92" s="98">
        <f>IF('5. Annual Budget'!$K102&lt;&gt;0,'5. Annual Budget'!K102,'5. Annual Budget'!J102)</f>
        <v>0</v>
      </c>
      <c r="J92" s="99">
        <f t="shared" si="59"/>
        <v>0</v>
      </c>
      <c r="K92" s="63">
        <v>0</v>
      </c>
      <c r="L92" s="67">
        <f>IF('5. Annual Budget'!$N102&lt;&gt;0,'5. Annual Budget'!N102,'5. Annual Budget'!M102)</f>
        <v>0</v>
      </c>
      <c r="M92" s="65">
        <f t="shared" si="60"/>
        <v>0</v>
      </c>
      <c r="N92" s="63">
        <v>0</v>
      </c>
      <c r="O92" s="67">
        <f>IF('5. Annual Budget'!$Q102&lt;&gt;0,'5. Annual Budget'!Q102,'5. Annual Budget'!P102)</f>
        <v>0</v>
      </c>
      <c r="P92" s="65">
        <f t="shared" si="61"/>
        <v>0</v>
      </c>
      <c r="Q92" s="68">
        <v>0</v>
      </c>
      <c r="R92" s="67">
        <f>IF('5. Annual Budget'!$T102&lt;&gt;0,'5. Annual Budget'!T102,'5. Annual Budget'!S102)</f>
        <v>0</v>
      </c>
      <c r="S92" s="65">
        <f t="shared" si="62"/>
        <v>0</v>
      </c>
      <c r="T92" s="1"/>
      <c r="U92" s="266"/>
      <c r="V92" s="1"/>
      <c r="W92" s="66">
        <f t="shared" si="63"/>
        <v>0</v>
      </c>
      <c r="X92" s="67">
        <f t="shared" si="64"/>
        <v>0</v>
      </c>
      <c r="Y92" s="65">
        <f t="shared" si="65"/>
        <v>0</v>
      </c>
      <c r="Z92" s="115"/>
    </row>
    <row r="93" spans="1:26" ht="15.75" customHeight="1" x14ac:dyDescent="0.35">
      <c r="A93" s="19"/>
      <c r="B93" s="78"/>
      <c r="C93" s="482" t="s">
        <v>286</v>
      </c>
      <c r="D93" s="489"/>
      <c r="E93" s="26"/>
      <c r="F93" s="26"/>
      <c r="G93" s="26"/>
      <c r="H93" s="97">
        <v>0</v>
      </c>
      <c r="I93" s="98">
        <f>IF('5. Annual Budget'!$K103&lt;&gt;0,'5. Annual Budget'!K103,'5. Annual Budget'!J103)</f>
        <v>0</v>
      </c>
      <c r="J93" s="99">
        <f t="shared" si="59"/>
        <v>0</v>
      </c>
      <c r="K93" s="63">
        <v>0</v>
      </c>
      <c r="L93" s="67">
        <f>IF('5. Annual Budget'!$N103&lt;&gt;0,'5. Annual Budget'!N103,'5. Annual Budget'!M103)</f>
        <v>0</v>
      </c>
      <c r="M93" s="65">
        <f t="shared" si="60"/>
        <v>0</v>
      </c>
      <c r="N93" s="63">
        <v>0</v>
      </c>
      <c r="O93" s="67">
        <f>IF('5. Annual Budget'!$Q103&lt;&gt;0,'5. Annual Budget'!Q103,'5. Annual Budget'!P103)</f>
        <v>0</v>
      </c>
      <c r="P93" s="65">
        <f t="shared" si="61"/>
        <v>0</v>
      </c>
      <c r="Q93" s="68">
        <v>0</v>
      </c>
      <c r="R93" s="67">
        <f>IF('5. Annual Budget'!$T103&lt;&gt;0,'5. Annual Budget'!T103,'5. Annual Budget'!S103)</f>
        <v>0</v>
      </c>
      <c r="S93" s="65">
        <f t="shared" si="62"/>
        <v>0</v>
      </c>
      <c r="T93" s="1"/>
      <c r="U93" s="266"/>
      <c r="V93" s="1"/>
      <c r="W93" s="66">
        <f t="shared" si="63"/>
        <v>0</v>
      </c>
      <c r="X93" s="67">
        <f t="shared" si="64"/>
        <v>0</v>
      </c>
      <c r="Y93" s="65">
        <f t="shared" si="65"/>
        <v>0</v>
      </c>
      <c r="Z93" s="115"/>
    </row>
    <row r="94" spans="1:26" ht="15.75" customHeight="1" x14ac:dyDescent="0.35">
      <c r="A94" s="19"/>
      <c r="B94" s="78"/>
      <c r="C94" s="482" t="s">
        <v>293</v>
      </c>
      <c r="D94" s="489"/>
      <c r="E94" s="26"/>
      <c r="F94" s="26"/>
      <c r="G94" s="26"/>
      <c r="H94" s="97">
        <v>0</v>
      </c>
      <c r="I94" s="98">
        <f>IF('5. Annual Budget'!$K104&lt;&gt;0,'5. Annual Budget'!K104,'5. Annual Budget'!J104)</f>
        <v>0</v>
      </c>
      <c r="J94" s="99">
        <f t="shared" si="59"/>
        <v>0</v>
      </c>
      <c r="K94" s="63">
        <v>0</v>
      </c>
      <c r="L94" s="67">
        <f>IF('5. Annual Budget'!$N104&lt;&gt;0,'5. Annual Budget'!N104,'5. Annual Budget'!M104)</f>
        <v>0</v>
      </c>
      <c r="M94" s="65">
        <f t="shared" si="60"/>
        <v>0</v>
      </c>
      <c r="N94" s="63">
        <v>0</v>
      </c>
      <c r="O94" s="67">
        <f>IF('5. Annual Budget'!$Q104&lt;&gt;0,'5. Annual Budget'!Q104,'5. Annual Budget'!P104)</f>
        <v>0</v>
      </c>
      <c r="P94" s="65">
        <f t="shared" si="61"/>
        <v>0</v>
      </c>
      <c r="Q94" s="68">
        <v>0</v>
      </c>
      <c r="R94" s="67">
        <f>IF('5. Annual Budget'!$T104&lt;&gt;0,'5. Annual Budget'!T104,'5. Annual Budget'!S104)</f>
        <v>0</v>
      </c>
      <c r="S94" s="65">
        <f t="shared" si="62"/>
        <v>0</v>
      </c>
      <c r="T94" s="1"/>
      <c r="U94" s="266"/>
      <c r="V94" s="1"/>
      <c r="W94" s="66">
        <f t="shared" si="63"/>
        <v>0</v>
      </c>
      <c r="X94" s="67">
        <f t="shared" si="64"/>
        <v>0</v>
      </c>
      <c r="Y94" s="65">
        <f t="shared" si="65"/>
        <v>0</v>
      </c>
      <c r="Z94" s="115"/>
    </row>
    <row r="95" spans="1:26" ht="15.75" customHeight="1" x14ac:dyDescent="0.35">
      <c r="A95" s="19"/>
      <c r="B95" s="78"/>
      <c r="C95" s="569"/>
      <c r="D95" s="558"/>
      <c r="E95" s="28"/>
      <c r="F95" s="38"/>
      <c r="G95" s="38"/>
      <c r="H95" s="376"/>
      <c r="I95" s="376"/>
      <c r="J95" s="376"/>
      <c r="K95" s="340"/>
      <c r="L95" s="340"/>
      <c r="M95" s="340"/>
      <c r="N95" s="340"/>
      <c r="O95" s="340"/>
      <c r="P95" s="340"/>
      <c r="Q95" s="340"/>
      <c r="R95" s="340"/>
      <c r="S95" s="340"/>
      <c r="U95" s="266"/>
      <c r="W95" s="340"/>
      <c r="X95" s="340"/>
      <c r="Y95" s="340"/>
      <c r="Z95" s="115"/>
    </row>
    <row r="96" spans="1:26" ht="15.75" customHeight="1" x14ac:dyDescent="0.35">
      <c r="A96" s="19"/>
      <c r="B96" s="78"/>
      <c r="C96" s="492" t="s">
        <v>69</v>
      </c>
      <c r="D96" s="493"/>
      <c r="E96" s="26"/>
      <c r="F96" s="26"/>
      <c r="G96" s="26"/>
      <c r="H96" s="100">
        <f t="shared" ref="H96:W96" si="66">SUM(H91:H94)</f>
        <v>0</v>
      </c>
      <c r="I96" s="98">
        <f t="shared" si="66"/>
        <v>0</v>
      </c>
      <c r="J96" s="99">
        <f t="shared" si="66"/>
        <v>0</v>
      </c>
      <c r="K96" s="66">
        <f t="shared" si="66"/>
        <v>0</v>
      </c>
      <c r="L96" s="67">
        <f t="shared" si="66"/>
        <v>0</v>
      </c>
      <c r="M96" s="65">
        <f t="shared" si="66"/>
        <v>0</v>
      </c>
      <c r="N96" s="66">
        <f t="shared" si="66"/>
        <v>0</v>
      </c>
      <c r="O96" s="67">
        <f t="shared" si="66"/>
        <v>0</v>
      </c>
      <c r="P96" s="65">
        <f t="shared" si="66"/>
        <v>0</v>
      </c>
      <c r="Q96" s="69">
        <f t="shared" si="66"/>
        <v>0</v>
      </c>
      <c r="R96" s="67">
        <f t="shared" si="66"/>
        <v>0</v>
      </c>
      <c r="S96" s="65">
        <f t="shared" si="66"/>
        <v>0</v>
      </c>
      <c r="T96" s="1"/>
      <c r="U96" s="266"/>
      <c r="V96" s="1"/>
      <c r="W96" s="66">
        <f t="shared" si="66"/>
        <v>0</v>
      </c>
      <c r="X96" s="67">
        <f t="shared" ref="X96:Y96" si="67">SUM(X91:X94)</f>
        <v>0</v>
      </c>
      <c r="Y96" s="65">
        <f t="shared" si="67"/>
        <v>0</v>
      </c>
      <c r="Z96" s="115"/>
    </row>
    <row r="97" spans="1:26" ht="15.75" customHeight="1" x14ac:dyDescent="0.35">
      <c r="A97" s="19"/>
      <c r="B97" s="78"/>
      <c r="C97" s="525"/>
      <c r="D97" s="489"/>
      <c r="E97" s="28"/>
      <c r="F97" s="38"/>
      <c r="G97" s="38"/>
      <c r="H97" s="376"/>
      <c r="I97" s="376"/>
      <c r="J97" s="376"/>
      <c r="K97" s="340"/>
      <c r="L97" s="340"/>
      <c r="M97" s="340"/>
      <c r="N97" s="340"/>
      <c r="O97" s="340"/>
      <c r="P97" s="340"/>
      <c r="Q97" s="340"/>
      <c r="R97" s="340"/>
      <c r="S97" s="340"/>
      <c r="U97" s="266"/>
      <c r="W97" s="340"/>
      <c r="X97" s="340"/>
      <c r="Y97" s="340"/>
      <c r="Z97" s="59"/>
    </row>
    <row r="98" spans="1:26" ht="15.75" customHeight="1" x14ac:dyDescent="0.35">
      <c r="A98" s="19"/>
      <c r="B98" s="78"/>
      <c r="C98" s="547" t="s">
        <v>70</v>
      </c>
      <c r="D98" s="493"/>
      <c r="E98" s="21"/>
      <c r="F98" s="21"/>
      <c r="G98" s="21"/>
      <c r="H98" s="100">
        <f t="shared" ref="H98:S98" si="68">H88+H96</f>
        <v>0</v>
      </c>
      <c r="I98" s="98">
        <f t="shared" si="68"/>
        <v>0</v>
      </c>
      <c r="J98" s="99">
        <f t="shared" si="68"/>
        <v>0</v>
      </c>
      <c r="K98" s="66">
        <f t="shared" si="68"/>
        <v>0</v>
      </c>
      <c r="L98" s="67">
        <f t="shared" si="68"/>
        <v>0</v>
      </c>
      <c r="M98" s="65">
        <f t="shared" si="68"/>
        <v>0</v>
      </c>
      <c r="N98" s="66">
        <f t="shared" si="68"/>
        <v>0</v>
      </c>
      <c r="O98" s="67">
        <f t="shared" si="68"/>
        <v>0</v>
      </c>
      <c r="P98" s="65">
        <f t="shared" si="68"/>
        <v>0</v>
      </c>
      <c r="Q98" s="69">
        <f t="shared" si="68"/>
        <v>0</v>
      </c>
      <c r="R98" s="67">
        <f t="shared" si="68"/>
        <v>0</v>
      </c>
      <c r="S98" s="65">
        <f t="shared" si="68"/>
        <v>0</v>
      </c>
      <c r="T98" s="1"/>
      <c r="U98" s="266"/>
      <c r="V98" s="1"/>
      <c r="W98" s="66">
        <f t="shared" ref="W98:Y98" si="69">W88+W96</f>
        <v>0</v>
      </c>
      <c r="X98" s="67">
        <f t="shared" si="69"/>
        <v>0</v>
      </c>
      <c r="Y98" s="65">
        <f t="shared" si="69"/>
        <v>0</v>
      </c>
      <c r="Z98" s="115"/>
    </row>
    <row r="99" spans="1:26" ht="15.75" customHeight="1" x14ac:dyDescent="0.35">
      <c r="A99" s="19"/>
      <c r="B99" s="78"/>
      <c r="C99" s="542"/>
      <c r="D99" s="491"/>
      <c r="E99" s="28"/>
      <c r="F99" s="38"/>
      <c r="G99" s="38"/>
      <c r="H99" s="377"/>
      <c r="I99" s="377"/>
      <c r="J99" s="377"/>
      <c r="K99" s="342"/>
      <c r="L99" s="342"/>
      <c r="M99" s="342"/>
      <c r="N99" s="342"/>
      <c r="O99" s="342"/>
      <c r="P99" s="342"/>
      <c r="Q99" s="342"/>
      <c r="R99" s="342"/>
      <c r="S99" s="342"/>
      <c r="U99" s="266"/>
      <c r="W99" s="342"/>
      <c r="X99" s="342"/>
      <c r="Y99" s="342"/>
      <c r="Z99" s="59"/>
    </row>
    <row r="100" spans="1:26" ht="15.75" customHeight="1" x14ac:dyDescent="0.35">
      <c r="A100" s="19"/>
      <c r="B100" s="78"/>
      <c r="C100" s="540" t="s">
        <v>19</v>
      </c>
      <c r="D100" s="491"/>
      <c r="E100" s="38"/>
      <c r="F100" s="38"/>
      <c r="G100" s="38"/>
      <c r="H100" s="378"/>
      <c r="I100" s="378"/>
      <c r="J100" s="378"/>
      <c r="K100" s="343"/>
      <c r="L100" s="343"/>
      <c r="M100" s="343"/>
      <c r="N100" s="343"/>
      <c r="O100" s="343"/>
      <c r="P100" s="343"/>
      <c r="Q100" s="343"/>
      <c r="R100" s="343"/>
      <c r="S100" s="343"/>
      <c r="U100" s="266"/>
      <c r="W100" s="343"/>
      <c r="X100" s="343"/>
      <c r="Y100" s="343"/>
      <c r="Z100" s="59"/>
    </row>
    <row r="101" spans="1:26" ht="15.75" customHeight="1" x14ac:dyDescent="0.35">
      <c r="A101" s="19"/>
      <c r="B101" s="78"/>
      <c r="C101" s="588" t="s">
        <v>394</v>
      </c>
      <c r="D101" s="491"/>
      <c r="E101" s="31"/>
      <c r="F101" s="31"/>
      <c r="G101" s="31"/>
      <c r="H101" s="97">
        <v>0</v>
      </c>
      <c r="I101" s="98">
        <f>IF('5. Annual Budget'!$K111&lt;&gt;0,'5. Annual Budget'!K111,'5. Annual Budget'!J111)</f>
        <v>0</v>
      </c>
      <c r="J101" s="99">
        <f t="shared" ref="J101:J108" si="70">IF($H101&lt;&gt;0,I101-H101,0)</f>
        <v>0</v>
      </c>
      <c r="K101" s="63">
        <v>0</v>
      </c>
      <c r="L101" s="67">
        <f>IF('5. Annual Budget'!$N111&lt;&gt;0,'5. Annual Budget'!N111,'5. Annual Budget'!M111)</f>
        <v>0</v>
      </c>
      <c r="M101" s="65">
        <f t="shared" ref="M101:M108" si="71">IF($K101&lt;&gt;0,L101-K101,0)</f>
        <v>0</v>
      </c>
      <c r="N101" s="63">
        <v>0</v>
      </c>
      <c r="O101" s="67">
        <f>IF('5. Annual Budget'!$Q111&lt;&gt;0,'5. Annual Budget'!Q111,'5. Annual Budget'!P111)</f>
        <v>0</v>
      </c>
      <c r="P101" s="65">
        <f t="shared" ref="P101:P108" si="72">IF($N101&lt;&gt;0,O101-N101,0)</f>
        <v>0</v>
      </c>
      <c r="Q101" s="68">
        <v>0</v>
      </c>
      <c r="R101" s="67">
        <f>IF('5. Annual Budget'!$T111&lt;&gt;0,'5. Annual Budget'!T111,'5. Annual Budget'!S111)</f>
        <v>0</v>
      </c>
      <c r="S101" s="65">
        <f t="shared" ref="S101:S108" si="73">IF($Q101&lt;&gt;0,R101-Q101,0)</f>
        <v>0</v>
      </c>
      <c r="T101" s="1"/>
      <c r="U101" s="266"/>
      <c r="V101" s="1"/>
      <c r="W101" s="66">
        <f t="shared" ref="W101:W108" si="74">IF($H101&lt;&gt;0,H101,0)+IF($K101&lt;&gt;0,K101,0)+IF($N101&lt;&gt;0,N101,0)+IF($Q101&lt;&gt;0,Q101,0)</f>
        <v>0</v>
      </c>
      <c r="X101" s="67">
        <f t="shared" ref="X101:X108" si="75">SUM(IF($H101&lt;&gt;0,I101,0)+IF($K101&lt;&gt;0,L101,0)+IF($N101&lt;&gt;0,O101,0)+IF($Q101&lt;&gt;0,R101,0))</f>
        <v>0</v>
      </c>
      <c r="Y101" s="65">
        <f t="shared" ref="Y101:Y108" si="76">X101-W101</f>
        <v>0</v>
      </c>
      <c r="Z101" s="115"/>
    </row>
    <row r="102" spans="1:26" ht="15.75" customHeight="1" x14ac:dyDescent="0.35">
      <c r="A102" s="19"/>
      <c r="B102" s="78"/>
      <c r="C102" s="542" t="s">
        <v>186</v>
      </c>
      <c r="D102" s="491"/>
      <c r="E102" s="31"/>
      <c r="F102" s="31"/>
      <c r="G102" s="31"/>
      <c r="H102" s="97">
        <v>0</v>
      </c>
      <c r="I102" s="98">
        <f>IF('5. Annual Budget'!$K112&lt;&gt;0,'5. Annual Budget'!K112,'5. Annual Budget'!J112)</f>
        <v>0</v>
      </c>
      <c r="J102" s="99">
        <f t="shared" si="70"/>
        <v>0</v>
      </c>
      <c r="K102" s="63">
        <v>0</v>
      </c>
      <c r="L102" s="67">
        <f>IF('5. Annual Budget'!$N112&lt;&gt;0,'5. Annual Budget'!N112,'5. Annual Budget'!M112)</f>
        <v>0</v>
      </c>
      <c r="M102" s="65">
        <f t="shared" si="71"/>
        <v>0</v>
      </c>
      <c r="N102" s="63">
        <v>0</v>
      </c>
      <c r="O102" s="67">
        <f>IF('5. Annual Budget'!$Q112&lt;&gt;0,'5. Annual Budget'!Q112,'5. Annual Budget'!P112)</f>
        <v>0</v>
      </c>
      <c r="P102" s="65">
        <f t="shared" si="72"/>
        <v>0</v>
      </c>
      <c r="Q102" s="68">
        <v>0</v>
      </c>
      <c r="R102" s="67">
        <f>IF('5. Annual Budget'!$T112&lt;&gt;0,'5. Annual Budget'!T112,'5. Annual Budget'!S112)</f>
        <v>0</v>
      </c>
      <c r="S102" s="65">
        <f t="shared" si="73"/>
        <v>0</v>
      </c>
      <c r="T102" s="1"/>
      <c r="U102" s="266"/>
      <c r="V102" s="1"/>
      <c r="W102" s="66">
        <f t="shared" si="74"/>
        <v>0</v>
      </c>
      <c r="X102" s="67">
        <f t="shared" si="75"/>
        <v>0</v>
      </c>
      <c r="Y102" s="65">
        <f t="shared" si="76"/>
        <v>0</v>
      </c>
      <c r="Z102" s="115"/>
    </row>
    <row r="103" spans="1:26" ht="15.75" customHeight="1" x14ac:dyDescent="0.35">
      <c r="A103" s="19"/>
      <c r="B103" s="78"/>
      <c r="C103" s="561" t="s">
        <v>235</v>
      </c>
      <c r="D103" s="539"/>
      <c r="E103" s="32"/>
      <c r="F103" s="32"/>
      <c r="G103" s="32"/>
      <c r="H103" s="97">
        <v>0</v>
      </c>
      <c r="I103" s="98">
        <f>IF('5. Annual Budget'!$K113&lt;&gt;0,'5. Annual Budget'!K113,'5. Annual Budget'!J113)</f>
        <v>0</v>
      </c>
      <c r="J103" s="99">
        <f t="shared" si="70"/>
        <v>0</v>
      </c>
      <c r="K103" s="63">
        <v>0</v>
      </c>
      <c r="L103" s="67">
        <f>IF('5. Annual Budget'!$N113&lt;&gt;0,'5. Annual Budget'!N113,'5. Annual Budget'!M113)</f>
        <v>0</v>
      </c>
      <c r="M103" s="65">
        <f t="shared" si="71"/>
        <v>0</v>
      </c>
      <c r="N103" s="63">
        <v>0</v>
      </c>
      <c r="O103" s="67">
        <f>IF('5. Annual Budget'!$Q113&lt;&gt;0,'5. Annual Budget'!Q113,'5. Annual Budget'!P113)</f>
        <v>0</v>
      </c>
      <c r="P103" s="65">
        <f t="shared" si="72"/>
        <v>0</v>
      </c>
      <c r="Q103" s="68">
        <v>0</v>
      </c>
      <c r="R103" s="67">
        <f>IF('5. Annual Budget'!$T113&lt;&gt;0,'5. Annual Budget'!T113,'5. Annual Budget'!S113)</f>
        <v>0</v>
      </c>
      <c r="S103" s="65">
        <f t="shared" si="73"/>
        <v>0</v>
      </c>
      <c r="T103" s="1"/>
      <c r="U103" s="266"/>
      <c r="V103" s="1"/>
      <c r="W103" s="66">
        <f t="shared" si="74"/>
        <v>0</v>
      </c>
      <c r="X103" s="67">
        <f t="shared" si="75"/>
        <v>0</v>
      </c>
      <c r="Y103" s="65">
        <f t="shared" si="76"/>
        <v>0</v>
      </c>
      <c r="Z103" s="115"/>
    </row>
    <row r="104" spans="1:26" ht="15.75" customHeight="1" x14ac:dyDescent="0.35">
      <c r="A104" s="19"/>
      <c r="B104" s="78"/>
      <c r="C104" s="542" t="s">
        <v>57</v>
      </c>
      <c r="D104" s="491"/>
      <c r="E104" s="31"/>
      <c r="F104" s="31"/>
      <c r="G104" s="31"/>
      <c r="H104" s="97">
        <v>0</v>
      </c>
      <c r="I104" s="98">
        <f>IF('5. Annual Budget'!$K114&lt;&gt;0,'5. Annual Budget'!K114,'5. Annual Budget'!J114)</f>
        <v>0</v>
      </c>
      <c r="J104" s="99">
        <f t="shared" si="70"/>
        <v>0</v>
      </c>
      <c r="K104" s="63">
        <v>0</v>
      </c>
      <c r="L104" s="67">
        <f>IF('5. Annual Budget'!$N114&lt;&gt;0,'5. Annual Budget'!N114,'5. Annual Budget'!M114)</f>
        <v>0</v>
      </c>
      <c r="M104" s="65">
        <f t="shared" si="71"/>
        <v>0</v>
      </c>
      <c r="N104" s="63">
        <v>0</v>
      </c>
      <c r="O104" s="67">
        <f>IF('5. Annual Budget'!$Q114&lt;&gt;0,'5. Annual Budget'!Q114,'5. Annual Budget'!P114)</f>
        <v>0</v>
      </c>
      <c r="P104" s="65">
        <f t="shared" si="72"/>
        <v>0</v>
      </c>
      <c r="Q104" s="68">
        <v>0</v>
      </c>
      <c r="R104" s="67">
        <f>IF('5. Annual Budget'!$T114&lt;&gt;0,'5. Annual Budget'!T114,'5. Annual Budget'!S114)</f>
        <v>0</v>
      </c>
      <c r="S104" s="65">
        <f t="shared" si="73"/>
        <v>0</v>
      </c>
      <c r="T104" s="1"/>
      <c r="U104" s="266"/>
      <c r="V104" s="1"/>
      <c r="W104" s="66">
        <f t="shared" si="74"/>
        <v>0</v>
      </c>
      <c r="X104" s="67">
        <f t="shared" si="75"/>
        <v>0</v>
      </c>
      <c r="Y104" s="65">
        <f t="shared" si="76"/>
        <v>0</v>
      </c>
      <c r="Z104" s="115"/>
    </row>
    <row r="105" spans="1:26" ht="15.75" customHeight="1" x14ac:dyDescent="0.35">
      <c r="A105" s="19"/>
      <c r="B105" s="78"/>
      <c r="C105" s="542" t="s">
        <v>76</v>
      </c>
      <c r="D105" s="491"/>
      <c r="E105" s="32"/>
      <c r="F105" s="32"/>
      <c r="G105" s="32"/>
      <c r="H105" s="97">
        <v>0</v>
      </c>
      <c r="I105" s="98">
        <f>IF('5. Annual Budget'!$K115&lt;&gt;0,'5. Annual Budget'!K115,'5. Annual Budget'!J115)</f>
        <v>0</v>
      </c>
      <c r="J105" s="99">
        <f t="shared" si="70"/>
        <v>0</v>
      </c>
      <c r="K105" s="63">
        <v>0</v>
      </c>
      <c r="L105" s="67">
        <f>IF('5. Annual Budget'!$N115&lt;&gt;0,'5. Annual Budget'!N115,'5. Annual Budget'!M115)</f>
        <v>0</v>
      </c>
      <c r="M105" s="65">
        <f t="shared" si="71"/>
        <v>0</v>
      </c>
      <c r="N105" s="63">
        <v>0</v>
      </c>
      <c r="O105" s="67">
        <f>IF('5. Annual Budget'!$Q115&lt;&gt;0,'5. Annual Budget'!Q115,'5. Annual Budget'!P115)</f>
        <v>0</v>
      </c>
      <c r="P105" s="65">
        <f t="shared" si="72"/>
        <v>0</v>
      </c>
      <c r="Q105" s="68">
        <v>0</v>
      </c>
      <c r="R105" s="67">
        <f>IF('5. Annual Budget'!$T115&lt;&gt;0,'5. Annual Budget'!T115,'5. Annual Budget'!S115)</f>
        <v>0</v>
      </c>
      <c r="S105" s="65">
        <f t="shared" si="73"/>
        <v>0</v>
      </c>
      <c r="T105" s="1"/>
      <c r="U105" s="266"/>
      <c r="V105" s="1"/>
      <c r="W105" s="66">
        <f t="shared" si="74"/>
        <v>0</v>
      </c>
      <c r="X105" s="67">
        <f t="shared" si="75"/>
        <v>0</v>
      </c>
      <c r="Y105" s="65">
        <f t="shared" si="76"/>
        <v>0</v>
      </c>
      <c r="Z105" s="115"/>
    </row>
    <row r="106" spans="1:26" ht="15.75" customHeight="1" x14ac:dyDescent="0.35">
      <c r="A106" s="19"/>
      <c r="B106" s="78"/>
      <c r="C106" s="488" t="s">
        <v>195</v>
      </c>
      <c r="D106" s="489"/>
      <c r="E106" s="32"/>
      <c r="F106" s="32"/>
      <c r="G106" s="32"/>
      <c r="H106" s="97">
        <v>0</v>
      </c>
      <c r="I106" s="98">
        <f>IF('5. Annual Budget'!$K116&lt;&gt;0,'5. Annual Budget'!K116,'5. Annual Budget'!J116)</f>
        <v>0</v>
      </c>
      <c r="J106" s="99">
        <f t="shared" si="70"/>
        <v>0</v>
      </c>
      <c r="K106" s="63">
        <v>0</v>
      </c>
      <c r="L106" s="67">
        <f>IF('5. Annual Budget'!$N116&lt;&gt;0,'5. Annual Budget'!N116,'5. Annual Budget'!M116)</f>
        <v>0</v>
      </c>
      <c r="M106" s="65">
        <f t="shared" si="71"/>
        <v>0</v>
      </c>
      <c r="N106" s="63">
        <v>0</v>
      </c>
      <c r="O106" s="67">
        <f>IF('5. Annual Budget'!$Q116&lt;&gt;0,'5. Annual Budget'!Q116,'5. Annual Budget'!P116)</f>
        <v>0</v>
      </c>
      <c r="P106" s="65">
        <f t="shared" si="72"/>
        <v>0</v>
      </c>
      <c r="Q106" s="68">
        <v>0</v>
      </c>
      <c r="R106" s="67">
        <f>IF('5. Annual Budget'!$T116&lt;&gt;0,'5. Annual Budget'!T116,'5. Annual Budget'!S116)</f>
        <v>0</v>
      </c>
      <c r="S106" s="65">
        <f t="shared" si="73"/>
        <v>0</v>
      </c>
      <c r="T106" s="1"/>
      <c r="U106" s="266"/>
      <c r="V106" s="1"/>
      <c r="W106" s="66">
        <f t="shared" si="74"/>
        <v>0</v>
      </c>
      <c r="X106" s="67">
        <f t="shared" si="75"/>
        <v>0</v>
      </c>
      <c r="Y106" s="65">
        <f t="shared" si="76"/>
        <v>0</v>
      </c>
      <c r="Z106" s="115"/>
    </row>
    <row r="107" spans="1:26" ht="15.75" customHeight="1" x14ac:dyDescent="0.35">
      <c r="A107" s="19"/>
      <c r="B107" s="78"/>
      <c r="C107" s="542" t="s">
        <v>236</v>
      </c>
      <c r="D107" s="491"/>
      <c r="E107" s="32"/>
      <c r="F107" s="32"/>
      <c r="G107" s="32"/>
      <c r="H107" s="97">
        <v>0</v>
      </c>
      <c r="I107" s="98">
        <f>IF('5. Annual Budget'!$K117&lt;&gt;0,'5. Annual Budget'!K117,'5. Annual Budget'!J117)</f>
        <v>0</v>
      </c>
      <c r="J107" s="99">
        <f t="shared" si="70"/>
        <v>0</v>
      </c>
      <c r="K107" s="63">
        <v>0</v>
      </c>
      <c r="L107" s="67">
        <f>IF('5. Annual Budget'!$N117&lt;&gt;0,'5. Annual Budget'!N117,'5. Annual Budget'!M117)</f>
        <v>0</v>
      </c>
      <c r="M107" s="65">
        <f t="shared" si="71"/>
        <v>0</v>
      </c>
      <c r="N107" s="63">
        <v>0</v>
      </c>
      <c r="O107" s="67">
        <f>IF('5. Annual Budget'!$Q117&lt;&gt;0,'5. Annual Budget'!Q117,'5. Annual Budget'!P117)</f>
        <v>0</v>
      </c>
      <c r="P107" s="65">
        <f t="shared" si="72"/>
        <v>0</v>
      </c>
      <c r="Q107" s="68">
        <v>0</v>
      </c>
      <c r="R107" s="67">
        <f>IF('5. Annual Budget'!$T117&lt;&gt;0,'5. Annual Budget'!T117,'5. Annual Budget'!S117)</f>
        <v>0</v>
      </c>
      <c r="S107" s="65">
        <f t="shared" si="73"/>
        <v>0</v>
      </c>
      <c r="T107" s="1"/>
      <c r="U107" s="266"/>
      <c r="V107" s="1"/>
      <c r="W107" s="66">
        <f t="shared" si="74"/>
        <v>0</v>
      </c>
      <c r="X107" s="67">
        <f t="shared" si="75"/>
        <v>0</v>
      </c>
      <c r="Y107" s="65">
        <f t="shared" si="76"/>
        <v>0</v>
      </c>
      <c r="Z107" s="115"/>
    </row>
    <row r="108" spans="1:26" ht="15.75" customHeight="1" x14ac:dyDescent="0.35">
      <c r="A108" s="19"/>
      <c r="B108" s="78"/>
      <c r="C108" s="542" t="s">
        <v>185</v>
      </c>
      <c r="D108" s="491"/>
      <c r="E108" s="32"/>
      <c r="F108" s="32"/>
      <c r="G108" s="32"/>
      <c r="H108" s="97">
        <v>0</v>
      </c>
      <c r="I108" s="98">
        <f>IF('5. Annual Budget'!$K118&lt;&gt;0,'5. Annual Budget'!K118,'5. Annual Budget'!J118)</f>
        <v>0</v>
      </c>
      <c r="J108" s="99">
        <f t="shared" si="70"/>
        <v>0</v>
      </c>
      <c r="K108" s="63">
        <v>0</v>
      </c>
      <c r="L108" s="67">
        <f>IF('5. Annual Budget'!$N118&lt;&gt;0,'5. Annual Budget'!N118,'5. Annual Budget'!M118)</f>
        <v>0</v>
      </c>
      <c r="M108" s="65">
        <f t="shared" si="71"/>
        <v>0</v>
      </c>
      <c r="N108" s="63">
        <v>0</v>
      </c>
      <c r="O108" s="67">
        <f>IF('5. Annual Budget'!$Q118&lt;&gt;0,'5. Annual Budget'!Q118,'5. Annual Budget'!P118)</f>
        <v>0</v>
      </c>
      <c r="P108" s="65">
        <f t="shared" si="72"/>
        <v>0</v>
      </c>
      <c r="Q108" s="68">
        <v>0</v>
      </c>
      <c r="R108" s="67">
        <f>IF('5. Annual Budget'!$T118&lt;&gt;0,'5. Annual Budget'!T118,'5. Annual Budget'!S118)</f>
        <v>0</v>
      </c>
      <c r="S108" s="65">
        <f t="shared" si="73"/>
        <v>0</v>
      </c>
      <c r="T108" s="1"/>
      <c r="U108" s="266"/>
      <c r="V108" s="1"/>
      <c r="W108" s="66">
        <f t="shared" si="74"/>
        <v>0</v>
      </c>
      <c r="X108" s="67">
        <f t="shared" si="75"/>
        <v>0</v>
      </c>
      <c r="Y108" s="65">
        <f t="shared" si="76"/>
        <v>0</v>
      </c>
      <c r="Z108" s="115"/>
    </row>
    <row r="109" spans="1:26" ht="15.75" customHeight="1" x14ac:dyDescent="0.35">
      <c r="A109" s="19"/>
      <c r="B109" s="78"/>
      <c r="C109" s="593"/>
      <c r="D109" s="558"/>
      <c r="E109" s="28"/>
      <c r="F109" s="38"/>
      <c r="G109" s="38"/>
      <c r="H109" s="376"/>
      <c r="I109" s="376"/>
      <c r="J109" s="376"/>
      <c r="K109" s="340"/>
      <c r="L109" s="340"/>
      <c r="M109" s="340"/>
      <c r="N109" s="340"/>
      <c r="O109" s="340"/>
      <c r="P109" s="340"/>
      <c r="Q109" s="340"/>
      <c r="R109" s="340"/>
      <c r="S109" s="340"/>
      <c r="U109" s="266"/>
      <c r="W109" s="340"/>
      <c r="X109" s="340"/>
      <c r="Y109" s="340"/>
      <c r="Z109" s="59"/>
    </row>
    <row r="110" spans="1:26" ht="15.75" customHeight="1" x14ac:dyDescent="0.35">
      <c r="A110" s="19"/>
      <c r="B110" s="78"/>
      <c r="C110" s="492" t="s">
        <v>71</v>
      </c>
      <c r="D110" s="493"/>
      <c r="E110" s="30"/>
      <c r="F110" s="30"/>
      <c r="G110" s="30"/>
      <c r="H110" s="375">
        <f t="shared" ref="H110:S110" si="77">SUM(H101:H108)</f>
        <v>0</v>
      </c>
      <c r="I110" s="388">
        <f t="shared" si="77"/>
        <v>0</v>
      </c>
      <c r="J110" s="402">
        <f t="shared" si="77"/>
        <v>0</v>
      </c>
      <c r="K110" s="353">
        <f t="shared" si="77"/>
        <v>0</v>
      </c>
      <c r="L110" s="358">
        <f t="shared" si="77"/>
        <v>0</v>
      </c>
      <c r="M110" s="362">
        <f t="shared" si="77"/>
        <v>0</v>
      </c>
      <c r="N110" s="353">
        <f t="shared" si="77"/>
        <v>0</v>
      </c>
      <c r="O110" s="358">
        <f t="shared" si="77"/>
        <v>0</v>
      </c>
      <c r="P110" s="362">
        <f t="shared" si="77"/>
        <v>0</v>
      </c>
      <c r="Q110" s="365">
        <f t="shared" si="77"/>
        <v>0</v>
      </c>
      <c r="R110" s="358">
        <f t="shared" si="77"/>
        <v>0</v>
      </c>
      <c r="S110" s="65">
        <f t="shared" si="77"/>
        <v>0</v>
      </c>
      <c r="T110" s="1"/>
      <c r="U110" s="266"/>
      <c r="V110" s="1"/>
      <c r="W110" s="66">
        <f>SUM(W101:W108)</f>
        <v>0</v>
      </c>
      <c r="X110" s="358">
        <f>SUM(X101:X108)</f>
        <v>0</v>
      </c>
      <c r="Y110" s="362">
        <f>SUM(Y101:Y108)</f>
        <v>0</v>
      </c>
      <c r="Z110" s="116"/>
    </row>
    <row r="111" spans="1:26" ht="15.75" customHeight="1" x14ac:dyDescent="0.35">
      <c r="A111" s="19"/>
      <c r="B111" s="78"/>
      <c r="C111" s="542"/>
      <c r="D111" s="491"/>
      <c r="E111" s="28"/>
      <c r="F111" s="38"/>
      <c r="G111" s="38"/>
      <c r="H111" s="377"/>
      <c r="I111" s="377"/>
      <c r="J111" s="377"/>
      <c r="K111" s="342"/>
      <c r="L111" s="342"/>
      <c r="M111" s="342"/>
      <c r="N111" s="342"/>
      <c r="O111" s="342"/>
      <c r="P111" s="342"/>
      <c r="Q111" s="342"/>
      <c r="R111" s="342"/>
      <c r="S111" s="342"/>
      <c r="U111" s="266"/>
      <c r="W111" s="342"/>
      <c r="X111" s="342"/>
      <c r="Y111" s="342"/>
      <c r="Z111" s="59"/>
    </row>
    <row r="112" spans="1:26" ht="15.75" customHeight="1" thickBot="1" x14ac:dyDescent="0.4">
      <c r="A112" s="19"/>
      <c r="B112" s="78"/>
      <c r="C112" s="540" t="s">
        <v>215</v>
      </c>
      <c r="D112" s="491"/>
      <c r="E112" s="38"/>
      <c r="F112" s="38"/>
      <c r="G112" s="38"/>
      <c r="H112" s="378"/>
      <c r="I112" s="378"/>
      <c r="J112" s="378"/>
      <c r="K112" s="343"/>
      <c r="L112" s="343"/>
      <c r="M112" s="343"/>
      <c r="N112" s="343"/>
      <c r="O112" s="343"/>
      <c r="P112" s="343"/>
      <c r="Q112" s="343"/>
      <c r="R112" s="343"/>
      <c r="S112" s="343"/>
      <c r="U112" s="267"/>
      <c r="W112" s="343"/>
      <c r="X112" s="343"/>
      <c r="Y112" s="343"/>
      <c r="Z112" s="59"/>
    </row>
    <row r="113" spans="1:26" ht="15.75" customHeight="1" x14ac:dyDescent="0.35">
      <c r="A113" s="19"/>
      <c r="B113" s="78"/>
      <c r="C113" s="490" t="s">
        <v>214</v>
      </c>
      <c r="D113" s="491"/>
      <c r="E113" s="32"/>
      <c r="F113" s="32"/>
      <c r="G113" s="32"/>
      <c r="H113" s="97">
        <v>0</v>
      </c>
      <c r="I113" s="98">
        <f>IF('5. Annual Budget'!$K123&lt;&gt;0,'5. Annual Budget'!K123,'5. Annual Budget'!J123)</f>
        <v>0</v>
      </c>
      <c r="J113" s="99">
        <f>IF($H113&lt;&gt;0,I113-H113,0)</f>
        <v>0</v>
      </c>
      <c r="K113" s="63">
        <v>0</v>
      </c>
      <c r="L113" s="98">
        <f>IF('5. Annual Budget'!$N123&lt;&gt;0,'5. Annual Budget'!N123,'5. Annual Budget'!M123)</f>
        <v>0</v>
      </c>
      <c r="M113" s="65">
        <f t="shared" ref="M113:M114" si="78">IF($K113&lt;&gt;0,L113-K113,0)</f>
        <v>0</v>
      </c>
      <c r="N113" s="63">
        <v>0</v>
      </c>
      <c r="O113" s="67">
        <f>IF('5. Annual Budget'!$Q123&lt;&gt;0,'5. Annual Budget'!Q123,'5. Annual Budget'!P123)</f>
        <v>0</v>
      </c>
      <c r="P113" s="65">
        <f t="shared" ref="P113:P114" si="79">IF($N113&lt;&gt;0,O113-N113,0)</f>
        <v>0</v>
      </c>
      <c r="Q113" s="68">
        <v>0</v>
      </c>
      <c r="R113" s="67">
        <f>IF('5. Annual Budget'!$T123&lt;&gt;0,'5. Annual Budget'!T123,'5. Annual Budget'!S123)</f>
        <v>0</v>
      </c>
      <c r="S113" s="65">
        <f t="shared" ref="S113:S114" si="80">IF($Q113&lt;&gt;0,R113-Q113,0)</f>
        <v>0</v>
      </c>
      <c r="T113" s="1"/>
      <c r="U113" s="264" t="s">
        <v>381</v>
      </c>
      <c r="V113" s="1"/>
      <c r="W113" s="66">
        <f t="shared" ref="W113:W114" si="81">IF($H113&lt;&gt;0,H113,0)+IF($K113&lt;&gt;0,K113,0)+IF($N113&lt;&gt;0,N113,0)+IF($Q113&lt;&gt;0,Q113,0)</f>
        <v>0</v>
      </c>
      <c r="X113" s="67">
        <f t="shared" ref="X113:X114" si="82">SUM(IF($H113&lt;&gt;0,I113,0)+IF($K113&lt;&gt;0,L113,0)+IF($N113&lt;&gt;0,O113,0)+IF($Q113&lt;&gt;0,R113,0))</f>
        <v>0</v>
      </c>
      <c r="Y113" s="65">
        <f t="shared" ref="Y113:Y114" si="83">X113-W113</f>
        <v>0</v>
      </c>
      <c r="Z113" s="115"/>
    </row>
    <row r="114" spans="1:26" ht="15.75" customHeight="1" x14ac:dyDescent="0.35">
      <c r="A114" s="19"/>
      <c r="B114" s="78"/>
      <c r="C114" s="490" t="s">
        <v>187</v>
      </c>
      <c r="D114" s="491"/>
      <c r="E114" s="32"/>
      <c r="F114" s="32"/>
      <c r="G114" s="32"/>
      <c r="H114" s="97">
        <v>0</v>
      </c>
      <c r="I114" s="98">
        <f>IF('5. Annual Budget'!$K124&lt;&gt;0,'5. Annual Budget'!K124,'5. Annual Budget'!J124)</f>
        <v>0</v>
      </c>
      <c r="J114" s="99">
        <f t="shared" ref="J114" si="84">IF($H114&lt;&gt;0,I114-H114,0)</f>
        <v>0</v>
      </c>
      <c r="K114" s="63">
        <v>0</v>
      </c>
      <c r="L114" s="98">
        <f>IF('5. Annual Budget'!$N124&lt;&gt;0,'5. Annual Budget'!N124,'5. Annual Budget'!M124)</f>
        <v>0</v>
      </c>
      <c r="M114" s="65">
        <f t="shared" si="78"/>
        <v>0</v>
      </c>
      <c r="N114" s="63">
        <v>0</v>
      </c>
      <c r="O114" s="67">
        <f>IF('5. Annual Budget'!$Q124&lt;&gt;0,'5. Annual Budget'!Q124,'5. Annual Budget'!P124)</f>
        <v>0</v>
      </c>
      <c r="P114" s="65">
        <f t="shared" si="79"/>
        <v>0</v>
      </c>
      <c r="Q114" s="68">
        <v>0</v>
      </c>
      <c r="R114" s="67">
        <f>IF('5. Annual Budget'!$T124&lt;&gt;0,'5. Annual Budget'!T124,'5. Annual Budget'!S124)</f>
        <v>0</v>
      </c>
      <c r="S114" s="65">
        <f t="shared" si="80"/>
        <v>0</v>
      </c>
      <c r="T114" s="1"/>
      <c r="U114" s="499"/>
      <c r="V114" s="1"/>
      <c r="W114" s="66">
        <f t="shared" si="81"/>
        <v>0</v>
      </c>
      <c r="X114" s="67">
        <f t="shared" si="82"/>
        <v>0</v>
      </c>
      <c r="Y114" s="65">
        <f t="shared" si="83"/>
        <v>0</v>
      </c>
      <c r="Z114" s="115"/>
    </row>
    <row r="115" spans="1:26" ht="15.75" customHeight="1" x14ac:dyDescent="0.35">
      <c r="A115" s="19"/>
      <c r="B115" s="78"/>
      <c r="C115" s="569"/>
      <c r="D115" s="558"/>
      <c r="E115" s="28"/>
      <c r="F115" s="38"/>
      <c r="G115" s="38"/>
      <c r="H115" s="376"/>
      <c r="I115" s="376"/>
      <c r="J115" s="376"/>
      <c r="K115" s="340"/>
      <c r="L115" s="340"/>
      <c r="M115" s="340"/>
      <c r="N115" s="340"/>
      <c r="O115" s="340"/>
      <c r="P115" s="340"/>
      <c r="Q115" s="340"/>
      <c r="R115" s="340"/>
      <c r="S115" s="340"/>
      <c r="U115" s="453"/>
      <c r="W115" s="340"/>
      <c r="X115" s="340"/>
      <c r="Y115" s="340"/>
      <c r="Z115" s="59"/>
    </row>
    <row r="116" spans="1:26" ht="15.75" customHeight="1" thickBot="1" x14ac:dyDescent="0.4">
      <c r="A116" s="19"/>
      <c r="B116" s="78"/>
      <c r="C116" s="492" t="s">
        <v>249</v>
      </c>
      <c r="D116" s="493"/>
      <c r="E116" s="30"/>
      <c r="F116" s="30"/>
      <c r="G116" s="30"/>
      <c r="H116" s="375">
        <f t="shared" ref="H116:S116" si="85">SUM(H113:H114)</f>
        <v>0</v>
      </c>
      <c r="I116" s="388">
        <f t="shared" si="85"/>
        <v>0</v>
      </c>
      <c r="J116" s="402">
        <f t="shared" si="85"/>
        <v>0</v>
      </c>
      <c r="K116" s="353">
        <f t="shared" si="85"/>
        <v>0</v>
      </c>
      <c r="L116" s="358">
        <f t="shared" si="85"/>
        <v>0</v>
      </c>
      <c r="M116" s="362">
        <f t="shared" si="85"/>
        <v>0</v>
      </c>
      <c r="N116" s="353">
        <f t="shared" si="85"/>
        <v>0</v>
      </c>
      <c r="O116" s="358">
        <f t="shared" si="85"/>
        <v>0</v>
      </c>
      <c r="P116" s="362">
        <f t="shared" si="85"/>
        <v>0</v>
      </c>
      <c r="Q116" s="365">
        <f t="shared" si="85"/>
        <v>0</v>
      </c>
      <c r="R116" s="358">
        <f t="shared" si="85"/>
        <v>0</v>
      </c>
      <c r="S116" s="65">
        <f t="shared" si="85"/>
        <v>0</v>
      </c>
      <c r="T116" s="1"/>
      <c r="U116" s="457"/>
      <c r="V116" s="1"/>
      <c r="W116" s="66">
        <f>SUM(W113:W114)</f>
        <v>0</v>
      </c>
      <c r="X116" s="358">
        <f>SUM(X113:X114)</f>
        <v>0</v>
      </c>
      <c r="Y116" s="362">
        <f>SUM(Y113:Y114)</f>
        <v>0</v>
      </c>
      <c r="Z116" s="116"/>
    </row>
    <row r="117" spans="1:26" ht="15.75" customHeight="1" x14ac:dyDescent="0.35">
      <c r="A117" s="19"/>
      <c r="B117" s="78"/>
      <c r="C117" s="541"/>
      <c r="D117" s="524"/>
      <c r="E117" s="28"/>
      <c r="F117" s="38"/>
      <c r="G117" s="38"/>
      <c r="H117" s="377"/>
      <c r="I117" s="377"/>
      <c r="J117" s="377"/>
      <c r="K117" s="342"/>
      <c r="L117" s="342"/>
      <c r="M117" s="342"/>
      <c r="N117" s="342"/>
      <c r="O117" s="342"/>
      <c r="P117" s="342"/>
      <c r="Q117" s="342"/>
      <c r="R117" s="342"/>
      <c r="S117" s="342"/>
      <c r="U117" s="266"/>
      <c r="W117" s="342"/>
      <c r="X117" s="342"/>
      <c r="Y117" s="342"/>
      <c r="Z117" s="59"/>
    </row>
    <row r="118" spans="1:26" ht="15.75" customHeight="1" thickBot="1" x14ac:dyDescent="0.4">
      <c r="A118" s="19"/>
      <c r="B118" s="78"/>
      <c r="C118" s="540" t="s">
        <v>59</v>
      </c>
      <c r="D118" s="491"/>
      <c r="E118" s="38"/>
      <c r="F118" s="38"/>
      <c r="G118" s="38"/>
      <c r="H118" s="378"/>
      <c r="I118" s="378"/>
      <c r="J118" s="378"/>
      <c r="K118" s="343"/>
      <c r="L118" s="343"/>
      <c r="M118" s="343"/>
      <c r="N118" s="343"/>
      <c r="O118" s="343"/>
      <c r="P118" s="343"/>
      <c r="Q118" s="343"/>
      <c r="R118" s="343"/>
      <c r="S118" s="343"/>
      <c r="U118" s="267"/>
      <c r="W118" s="343"/>
      <c r="X118" s="343"/>
      <c r="Y118" s="343"/>
      <c r="Z118" s="59"/>
    </row>
    <row r="119" spans="1:26" ht="15.75" customHeight="1" x14ac:dyDescent="0.35">
      <c r="A119" s="19"/>
      <c r="B119" s="78"/>
      <c r="C119" s="490" t="s">
        <v>77</v>
      </c>
      <c r="D119" s="491"/>
      <c r="E119" s="28"/>
      <c r="F119" s="28"/>
      <c r="G119" s="28"/>
      <c r="H119" s="97">
        <v>0</v>
      </c>
      <c r="I119" s="98">
        <f>IF('5. Annual Budget'!$K129&lt;&gt;0,'5. Annual Budget'!K129,'5. Annual Budget'!J129)</f>
        <v>0</v>
      </c>
      <c r="J119" s="99">
        <f t="shared" ref="J119:J120" si="86">IF($H119&lt;&gt;0,I119-H119,0)</f>
        <v>0</v>
      </c>
      <c r="K119" s="63">
        <v>0</v>
      </c>
      <c r="L119" s="67">
        <f>IF('5. Annual Budget'!$N129&lt;&gt;0,'5. Annual Budget'!N129,'5. Annual Budget'!M129)</f>
        <v>0</v>
      </c>
      <c r="M119" s="65">
        <f t="shared" ref="M119:M120" si="87">IF($K119&lt;&gt;0,L119-K119,0)</f>
        <v>0</v>
      </c>
      <c r="N119" s="63">
        <v>0</v>
      </c>
      <c r="O119" s="67">
        <f>IF('5. Annual Budget'!$Q129&lt;&gt;0,'5. Annual Budget'!Q129,'5. Annual Budget'!P129)</f>
        <v>0</v>
      </c>
      <c r="P119" s="65">
        <f t="shared" ref="P119:P120" si="88">IF($N119&lt;&gt;0,O119-N119,0)</f>
        <v>0</v>
      </c>
      <c r="Q119" s="68">
        <v>0</v>
      </c>
      <c r="R119" s="67">
        <f>IF('5. Annual Budget'!$T129&lt;&gt;0,'5. Annual Budget'!T129,'5. Annual Budget'!S129)</f>
        <v>0</v>
      </c>
      <c r="S119" s="65">
        <f t="shared" ref="S119:S120" si="89">IF($Q119&lt;&gt;0,R119-Q119,0)</f>
        <v>0</v>
      </c>
      <c r="T119" s="1"/>
      <c r="U119" s="264" t="s">
        <v>382</v>
      </c>
      <c r="V119" s="1"/>
      <c r="W119" s="66">
        <f t="shared" ref="W119:W120" si="90">IF($H119&lt;&gt;0,H119,0)+IF($K119&lt;&gt;0,K119,0)+IF($N119&lt;&gt;0,N119,0)+IF($Q119&lt;&gt;0,Q119,0)</f>
        <v>0</v>
      </c>
      <c r="X119" s="67">
        <f t="shared" ref="X119:X120" si="91">SUM(IF($H119&lt;&gt;0,I119,0)+IF($K119&lt;&gt;0,L119,0)+IF($N119&lt;&gt;0,O119,0)+IF($Q119&lt;&gt;0,R119,0))</f>
        <v>0</v>
      </c>
      <c r="Y119" s="65">
        <f t="shared" ref="Y119:Y120" si="92">X119-W119</f>
        <v>0</v>
      </c>
      <c r="Z119" s="115"/>
    </row>
    <row r="120" spans="1:26" ht="15.75" customHeight="1" x14ac:dyDescent="0.35">
      <c r="A120" s="19"/>
      <c r="B120" s="78"/>
      <c r="C120" s="490" t="s">
        <v>181</v>
      </c>
      <c r="D120" s="491"/>
      <c r="E120" s="28"/>
      <c r="F120" s="28"/>
      <c r="G120" s="28"/>
      <c r="H120" s="97">
        <v>0</v>
      </c>
      <c r="I120" s="98">
        <f>IF('5. Annual Budget'!$K130&lt;&gt;0,'5. Annual Budget'!K130,'5. Annual Budget'!J130)</f>
        <v>0</v>
      </c>
      <c r="J120" s="99">
        <f t="shared" si="86"/>
        <v>0</v>
      </c>
      <c r="K120" s="63">
        <v>0</v>
      </c>
      <c r="L120" s="67">
        <f>IF('5. Annual Budget'!$N130&lt;&gt;0,'5. Annual Budget'!N130,'5. Annual Budget'!M130)</f>
        <v>0</v>
      </c>
      <c r="M120" s="65">
        <f t="shared" si="87"/>
        <v>0</v>
      </c>
      <c r="N120" s="63">
        <v>0</v>
      </c>
      <c r="O120" s="67">
        <f>IF('5. Annual Budget'!$Q130&lt;&gt;0,'5. Annual Budget'!Q130,'5. Annual Budget'!P130)</f>
        <v>0</v>
      </c>
      <c r="P120" s="65">
        <f t="shared" si="88"/>
        <v>0</v>
      </c>
      <c r="Q120" s="68">
        <v>0</v>
      </c>
      <c r="R120" s="67">
        <f>IF('5. Annual Budget'!$T130&lt;&gt;0,'5. Annual Budget'!T130,'5. Annual Budget'!S130)</f>
        <v>0</v>
      </c>
      <c r="S120" s="65">
        <f t="shared" si="89"/>
        <v>0</v>
      </c>
      <c r="T120" s="1"/>
      <c r="U120" s="499"/>
      <c r="V120" s="1"/>
      <c r="W120" s="66">
        <f t="shared" si="90"/>
        <v>0</v>
      </c>
      <c r="X120" s="67">
        <f t="shared" si="91"/>
        <v>0</v>
      </c>
      <c r="Y120" s="65">
        <f t="shared" si="92"/>
        <v>0</v>
      </c>
      <c r="Z120" s="115"/>
    </row>
    <row r="121" spans="1:26" ht="15.75" customHeight="1" x14ac:dyDescent="0.35">
      <c r="A121" s="19"/>
      <c r="B121" s="78"/>
      <c r="C121" s="569"/>
      <c r="D121" s="558"/>
      <c r="E121" s="28"/>
      <c r="F121" s="38"/>
      <c r="G121" s="38"/>
      <c r="H121" s="376"/>
      <c r="I121" s="376"/>
      <c r="J121" s="376"/>
      <c r="K121" s="340"/>
      <c r="L121" s="340"/>
      <c r="M121" s="340"/>
      <c r="N121" s="340"/>
      <c r="O121" s="340"/>
      <c r="P121" s="340"/>
      <c r="Q121" s="340"/>
      <c r="R121" s="340"/>
      <c r="S121" s="340"/>
      <c r="U121" s="453"/>
      <c r="W121" s="340"/>
      <c r="X121" s="340"/>
      <c r="Y121" s="340"/>
      <c r="Z121" s="59"/>
    </row>
    <row r="122" spans="1:26" ht="15.75" customHeight="1" thickBot="1" x14ac:dyDescent="0.4">
      <c r="A122" s="19"/>
      <c r="B122" s="78"/>
      <c r="C122" s="492" t="s">
        <v>72</v>
      </c>
      <c r="D122" s="493"/>
      <c r="E122" s="30"/>
      <c r="F122" s="30"/>
      <c r="G122" s="30"/>
      <c r="H122" s="375">
        <f t="shared" ref="H122:S122" si="93">SUM(H119:H120)</f>
        <v>0</v>
      </c>
      <c r="I122" s="388">
        <f t="shared" si="93"/>
        <v>0</v>
      </c>
      <c r="J122" s="402">
        <f t="shared" si="93"/>
        <v>0</v>
      </c>
      <c r="K122" s="353">
        <f t="shared" si="93"/>
        <v>0</v>
      </c>
      <c r="L122" s="358">
        <f t="shared" si="93"/>
        <v>0</v>
      </c>
      <c r="M122" s="362">
        <f t="shared" si="93"/>
        <v>0</v>
      </c>
      <c r="N122" s="353">
        <f t="shared" si="93"/>
        <v>0</v>
      </c>
      <c r="O122" s="358">
        <f t="shared" si="93"/>
        <v>0</v>
      </c>
      <c r="P122" s="362">
        <f t="shared" si="93"/>
        <v>0</v>
      </c>
      <c r="Q122" s="365">
        <f t="shared" si="93"/>
        <v>0</v>
      </c>
      <c r="R122" s="358">
        <f t="shared" si="93"/>
        <v>0</v>
      </c>
      <c r="S122" s="65">
        <f t="shared" si="93"/>
        <v>0</v>
      </c>
      <c r="T122" s="1"/>
      <c r="U122" s="457"/>
      <c r="V122" s="1"/>
      <c r="W122" s="66">
        <f>SUM(W119:W120)</f>
        <v>0</v>
      </c>
      <c r="X122" s="358">
        <f>SUM(X119:X120)</f>
        <v>0</v>
      </c>
      <c r="Y122" s="362">
        <f>SUM(Y119:Y120)</f>
        <v>0</v>
      </c>
      <c r="Z122" s="116"/>
    </row>
    <row r="123" spans="1:26" ht="15.75" customHeight="1" x14ac:dyDescent="0.35">
      <c r="A123" s="19"/>
      <c r="B123" s="78"/>
      <c r="C123" s="541"/>
      <c r="D123" s="524"/>
      <c r="E123" s="28"/>
      <c r="F123" s="38"/>
      <c r="G123" s="38"/>
      <c r="H123" s="377"/>
      <c r="I123" s="377"/>
      <c r="J123" s="377"/>
      <c r="K123" s="342"/>
      <c r="L123" s="342"/>
      <c r="M123" s="342"/>
      <c r="N123" s="342"/>
      <c r="O123" s="342"/>
      <c r="P123" s="342"/>
      <c r="Q123" s="342"/>
      <c r="R123" s="342"/>
      <c r="S123" s="342"/>
      <c r="U123" s="268"/>
      <c r="W123" s="342"/>
      <c r="X123" s="342"/>
      <c r="Y123" s="342"/>
      <c r="Z123" s="59"/>
    </row>
    <row r="124" spans="1:26" ht="15.75" customHeight="1" thickBot="1" x14ac:dyDescent="0.4">
      <c r="A124" s="19"/>
      <c r="B124" s="78"/>
      <c r="C124" s="540" t="s">
        <v>238</v>
      </c>
      <c r="D124" s="491"/>
      <c r="E124" s="38"/>
      <c r="F124" s="38"/>
      <c r="G124" s="38"/>
      <c r="H124" s="378"/>
      <c r="I124" s="378"/>
      <c r="J124" s="378"/>
      <c r="K124" s="343"/>
      <c r="L124" s="343"/>
      <c r="M124" s="343"/>
      <c r="N124" s="343"/>
      <c r="O124" s="343"/>
      <c r="P124" s="343"/>
      <c r="Q124" s="343"/>
      <c r="R124" s="343"/>
      <c r="S124" s="343"/>
      <c r="U124" s="267"/>
      <c r="W124" s="343"/>
      <c r="X124" s="343"/>
      <c r="Y124" s="343"/>
      <c r="Z124" s="59"/>
    </row>
    <row r="125" spans="1:26" ht="15.75" customHeight="1" x14ac:dyDescent="0.35">
      <c r="A125" s="19"/>
      <c r="B125" s="78"/>
      <c r="C125" s="490" t="s">
        <v>60</v>
      </c>
      <c r="D125" s="491"/>
      <c r="E125" s="28"/>
      <c r="F125" s="28"/>
      <c r="G125" s="28"/>
      <c r="H125" s="97">
        <v>0</v>
      </c>
      <c r="I125" s="98">
        <f>IF('5. Annual Budget'!$K135&lt;&gt;0,'5. Annual Budget'!K135,'5. Annual Budget'!J135)</f>
        <v>0</v>
      </c>
      <c r="J125" s="99">
        <f t="shared" ref="J125:J138" si="94">IF($H125&lt;&gt;0,I125-H125,0)</f>
        <v>0</v>
      </c>
      <c r="K125" s="63">
        <v>0</v>
      </c>
      <c r="L125" s="67">
        <f>IF('5. Annual Budget'!$N135&lt;&gt;0,'5. Annual Budget'!N135,'5. Annual Budget'!M135)</f>
        <v>0</v>
      </c>
      <c r="M125" s="65">
        <f t="shared" ref="M125:M138" si="95">IF($K125&lt;&gt;0,L125-K125,0)</f>
        <v>0</v>
      </c>
      <c r="N125" s="63">
        <v>0</v>
      </c>
      <c r="O125" s="67">
        <f>IF('5. Annual Budget'!$Q135&lt;&gt;0,'5. Annual Budget'!Q135,'5. Annual Budget'!P135)</f>
        <v>0</v>
      </c>
      <c r="P125" s="65">
        <f t="shared" ref="P125:P138" si="96">IF($N125&lt;&gt;0,O125-N125,0)</f>
        <v>0</v>
      </c>
      <c r="Q125" s="68">
        <v>0</v>
      </c>
      <c r="R125" s="67">
        <f>IF('5. Annual Budget'!$T135&lt;&gt;0,'5. Annual Budget'!T135,'5. Annual Budget'!S135)</f>
        <v>0</v>
      </c>
      <c r="S125" s="65">
        <f t="shared" ref="S125:S138" si="97">IF($Q125&lt;&gt;0,R125-Q125,0)</f>
        <v>0</v>
      </c>
      <c r="T125" s="1"/>
      <c r="U125" s="264" t="s">
        <v>383</v>
      </c>
      <c r="V125" s="1"/>
      <c r="W125" s="66">
        <f t="shared" ref="W125:W138" si="98">IF($H125&lt;&gt;0,H125,0)+IF($K125&lt;&gt;0,K125,0)+IF($N125&lt;&gt;0,N125,0)+IF($Q125&lt;&gt;0,Q125,0)</f>
        <v>0</v>
      </c>
      <c r="X125" s="67">
        <f t="shared" ref="X125:X138" si="99">SUM(IF($H125&lt;&gt;0,I125,0)+IF($K125&lt;&gt;0,L125,0)+IF($N125&lt;&gt;0,O125,0)+IF($Q125&lt;&gt;0,R125,0))</f>
        <v>0</v>
      </c>
      <c r="Y125" s="65">
        <f t="shared" ref="Y125:Y138" si="100">X125-W125</f>
        <v>0</v>
      </c>
      <c r="Z125" s="115"/>
    </row>
    <row r="126" spans="1:26" ht="15.75" customHeight="1" x14ac:dyDescent="0.35">
      <c r="A126" s="19"/>
      <c r="B126" s="78"/>
      <c r="C126" s="490" t="s">
        <v>20</v>
      </c>
      <c r="D126" s="491"/>
      <c r="E126" s="28"/>
      <c r="F126" s="28"/>
      <c r="G126" s="28"/>
      <c r="H126" s="97">
        <v>0</v>
      </c>
      <c r="I126" s="98">
        <f>IF('5. Annual Budget'!$K136&lt;&gt;0,'5. Annual Budget'!K136,'5. Annual Budget'!J136)</f>
        <v>0</v>
      </c>
      <c r="J126" s="99">
        <f t="shared" si="94"/>
        <v>0</v>
      </c>
      <c r="K126" s="63">
        <v>0</v>
      </c>
      <c r="L126" s="67">
        <f>IF('5. Annual Budget'!$N136&lt;&gt;0,'5. Annual Budget'!N136,'5. Annual Budget'!M136)</f>
        <v>0</v>
      </c>
      <c r="M126" s="65">
        <f t="shared" si="95"/>
        <v>0</v>
      </c>
      <c r="N126" s="63">
        <v>0</v>
      </c>
      <c r="O126" s="67">
        <f>IF('5. Annual Budget'!$Q136&lt;&gt;0,'5. Annual Budget'!Q136,'5. Annual Budget'!P136)</f>
        <v>0</v>
      </c>
      <c r="P126" s="65">
        <f t="shared" si="96"/>
        <v>0</v>
      </c>
      <c r="Q126" s="68">
        <v>0</v>
      </c>
      <c r="R126" s="67">
        <f>IF('5. Annual Budget'!$T136&lt;&gt;0,'5. Annual Budget'!T136,'5. Annual Budget'!S136)</f>
        <v>0</v>
      </c>
      <c r="S126" s="65">
        <f t="shared" si="97"/>
        <v>0</v>
      </c>
      <c r="T126" s="1"/>
      <c r="U126" s="499"/>
      <c r="V126" s="1"/>
      <c r="W126" s="66">
        <f t="shared" si="98"/>
        <v>0</v>
      </c>
      <c r="X126" s="67">
        <f t="shared" si="99"/>
        <v>0</v>
      </c>
      <c r="Y126" s="65">
        <f t="shared" si="100"/>
        <v>0</v>
      </c>
      <c r="Z126" s="115"/>
    </row>
    <row r="127" spans="1:26" ht="15.75" customHeight="1" x14ac:dyDescent="0.35">
      <c r="A127" s="19"/>
      <c r="B127" s="118"/>
      <c r="C127" s="490" t="s">
        <v>50</v>
      </c>
      <c r="D127" s="491"/>
      <c r="E127" s="28"/>
      <c r="F127" s="28"/>
      <c r="G127" s="28"/>
      <c r="H127" s="97">
        <v>0</v>
      </c>
      <c r="I127" s="98">
        <f>IF('5. Annual Budget'!$K137&lt;&gt;0,'5. Annual Budget'!K137,'5. Annual Budget'!J137)</f>
        <v>0</v>
      </c>
      <c r="J127" s="99">
        <f t="shared" si="94"/>
        <v>0</v>
      </c>
      <c r="K127" s="63">
        <v>0</v>
      </c>
      <c r="L127" s="67">
        <f>IF('5. Annual Budget'!$N137&lt;&gt;0,'5. Annual Budget'!N137,'5. Annual Budget'!M137)</f>
        <v>0</v>
      </c>
      <c r="M127" s="65">
        <f t="shared" si="95"/>
        <v>0</v>
      </c>
      <c r="N127" s="63">
        <v>0</v>
      </c>
      <c r="O127" s="67">
        <f>IF('5. Annual Budget'!$Q137&lt;&gt;0,'5. Annual Budget'!Q137,'5. Annual Budget'!P137)</f>
        <v>0</v>
      </c>
      <c r="P127" s="65">
        <f t="shared" si="96"/>
        <v>0</v>
      </c>
      <c r="Q127" s="68">
        <v>0</v>
      </c>
      <c r="R127" s="67">
        <f>IF('5. Annual Budget'!$T137&lt;&gt;0,'5. Annual Budget'!T137,'5. Annual Budget'!S137)</f>
        <v>0</v>
      </c>
      <c r="S127" s="65">
        <f t="shared" si="97"/>
        <v>0</v>
      </c>
      <c r="T127" s="1"/>
      <c r="U127" s="453"/>
      <c r="V127" s="1"/>
      <c r="W127" s="66">
        <f t="shared" si="98"/>
        <v>0</v>
      </c>
      <c r="X127" s="67">
        <f t="shared" si="99"/>
        <v>0</v>
      </c>
      <c r="Y127" s="65">
        <f t="shared" si="100"/>
        <v>0</v>
      </c>
      <c r="Z127" s="115"/>
    </row>
    <row r="128" spans="1:26" ht="15.75" customHeight="1" x14ac:dyDescent="0.35">
      <c r="A128" s="19"/>
      <c r="B128" s="78"/>
      <c r="C128" s="490" t="s">
        <v>52</v>
      </c>
      <c r="D128" s="491"/>
      <c r="E128" s="28"/>
      <c r="F128" s="28"/>
      <c r="G128" s="28"/>
      <c r="H128" s="97">
        <v>0</v>
      </c>
      <c r="I128" s="98">
        <f>IF('5. Annual Budget'!$K138&lt;&gt;0,'5. Annual Budget'!K138,'5. Annual Budget'!J138)</f>
        <v>0</v>
      </c>
      <c r="J128" s="99">
        <f t="shared" si="94"/>
        <v>0</v>
      </c>
      <c r="K128" s="63">
        <v>0</v>
      </c>
      <c r="L128" s="67">
        <f>IF('5. Annual Budget'!$N138&lt;&gt;0,'5. Annual Budget'!N138,'5. Annual Budget'!M138)</f>
        <v>0</v>
      </c>
      <c r="M128" s="65">
        <f t="shared" si="95"/>
        <v>0</v>
      </c>
      <c r="N128" s="63">
        <v>0</v>
      </c>
      <c r="O128" s="67">
        <f>IF('5. Annual Budget'!$Q138&lt;&gt;0,'5. Annual Budget'!Q138,'5. Annual Budget'!P138)</f>
        <v>0</v>
      </c>
      <c r="P128" s="65">
        <f t="shared" si="96"/>
        <v>0</v>
      </c>
      <c r="Q128" s="68">
        <v>0</v>
      </c>
      <c r="R128" s="67">
        <f>IF('5. Annual Budget'!$T138&lt;&gt;0,'5. Annual Budget'!T138,'5. Annual Budget'!S138)</f>
        <v>0</v>
      </c>
      <c r="S128" s="65">
        <f t="shared" si="97"/>
        <v>0</v>
      </c>
      <c r="T128" s="1"/>
      <c r="U128" s="453"/>
      <c r="V128" s="1"/>
      <c r="W128" s="66">
        <f t="shared" si="98"/>
        <v>0</v>
      </c>
      <c r="X128" s="67">
        <f t="shared" si="99"/>
        <v>0</v>
      </c>
      <c r="Y128" s="65">
        <f t="shared" si="100"/>
        <v>0</v>
      </c>
      <c r="Z128" s="115"/>
    </row>
    <row r="129" spans="1:26" ht="15.75" customHeight="1" x14ac:dyDescent="0.35">
      <c r="A129" s="19"/>
      <c r="B129" s="78"/>
      <c r="C129" s="490" t="s">
        <v>211</v>
      </c>
      <c r="D129" s="491"/>
      <c r="E129" s="28"/>
      <c r="F129" s="28"/>
      <c r="G129" s="28"/>
      <c r="H129" s="97">
        <v>0</v>
      </c>
      <c r="I129" s="98">
        <f>IF('5. Annual Budget'!$K139&lt;&gt;0,'5. Annual Budget'!K139,'5. Annual Budget'!J139)</f>
        <v>0</v>
      </c>
      <c r="J129" s="99">
        <f t="shared" si="94"/>
        <v>0</v>
      </c>
      <c r="K129" s="63">
        <v>0</v>
      </c>
      <c r="L129" s="67">
        <f>IF('5. Annual Budget'!$N139&lt;&gt;0,'5. Annual Budget'!N139,'5. Annual Budget'!M139)</f>
        <v>0</v>
      </c>
      <c r="M129" s="65">
        <f t="shared" si="95"/>
        <v>0</v>
      </c>
      <c r="N129" s="63">
        <v>0</v>
      </c>
      <c r="O129" s="67">
        <f>IF('5. Annual Budget'!$Q139&lt;&gt;0,'5. Annual Budget'!Q139,'5. Annual Budget'!P139)</f>
        <v>0</v>
      </c>
      <c r="P129" s="65">
        <f t="shared" si="96"/>
        <v>0</v>
      </c>
      <c r="Q129" s="68">
        <v>0</v>
      </c>
      <c r="R129" s="67">
        <f>IF('5. Annual Budget'!$T139&lt;&gt;0,'5. Annual Budget'!T139,'5. Annual Budget'!S139)</f>
        <v>0</v>
      </c>
      <c r="S129" s="65">
        <f t="shared" si="97"/>
        <v>0</v>
      </c>
      <c r="T129" s="1"/>
      <c r="U129" s="453"/>
      <c r="V129" s="1"/>
      <c r="W129" s="66">
        <f t="shared" si="98"/>
        <v>0</v>
      </c>
      <c r="X129" s="67">
        <f t="shared" si="99"/>
        <v>0</v>
      </c>
      <c r="Y129" s="65">
        <f t="shared" si="100"/>
        <v>0</v>
      </c>
      <c r="Z129" s="115"/>
    </row>
    <row r="130" spans="1:26" ht="15.75" customHeight="1" x14ac:dyDescent="0.35">
      <c r="A130" s="19"/>
      <c r="B130" s="118"/>
      <c r="C130" s="490" t="s">
        <v>212</v>
      </c>
      <c r="D130" s="491"/>
      <c r="E130" s="28"/>
      <c r="F130" s="28"/>
      <c r="G130" s="28"/>
      <c r="H130" s="97">
        <v>0</v>
      </c>
      <c r="I130" s="98">
        <f>IF('5. Annual Budget'!$K140&lt;&gt;0,'5. Annual Budget'!K140,'5. Annual Budget'!J140)</f>
        <v>0</v>
      </c>
      <c r="J130" s="99">
        <f t="shared" si="94"/>
        <v>0</v>
      </c>
      <c r="K130" s="63">
        <v>0</v>
      </c>
      <c r="L130" s="67">
        <f>IF('5. Annual Budget'!$N140&lt;&gt;0,'5. Annual Budget'!N140,'5. Annual Budget'!M140)</f>
        <v>0</v>
      </c>
      <c r="M130" s="65">
        <f t="shared" si="95"/>
        <v>0</v>
      </c>
      <c r="N130" s="63">
        <v>0</v>
      </c>
      <c r="O130" s="67">
        <f>IF('5. Annual Budget'!$Q140&lt;&gt;0,'5. Annual Budget'!Q140,'5. Annual Budget'!P140)</f>
        <v>0</v>
      </c>
      <c r="P130" s="65">
        <f t="shared" si="96"/>
        <v>0</v>
      </c>
      <c r="Q130" s="68">
        <v>0</v>
      </c>
      <c r="R130" s="67">
        <f>IF('5. Annual Budget'!$T140&lt;&gt;0,'5. Annual Budget'!T140,'5. Annual Budget'!S140)</f>
        <v>0</v>
      </c>
      <c r="S130" s="65">
        <f t="shared" si="97"/>
        <v>0</v>
      </c>
      <c r="T130" s="1"/>
      <c r="U130" s="453"/>
      <c r="V130" s="1"/>
      <c r="W130" s="66">
        <f t="shared" si="98"/>
        <v>0</v>
      </c>
      <c r="X130" s="67">
        <f t="shared" si="99"/>
        <v>0</v>
      </c>
      <c r="Y130" s="65">
        <f t="shared" si="100"/>
        <v>0</v>
      </c>
      <c r="Z130" s="115"/>
    </row>
    <row r="131" spans="1:26" ht="15.75" customHeight="1" x14ac:dyDescent="0.35">
      <c r="A131" s="19"/>
      <c r="B131" s="78"/>
      <c r="C131" s="490" t="s">
        <v>78</v>
      </c>
      <c r="D131" s="491"/>
      <c r="E131" s="32"/>
      <c r="F131" s="32"/>
      <c r="G131" s="32"/>
      <c r="H131" s="97">
        <v>0</v>
      </c>
      <c r="I131" s="98">
        <f>IF('5. Annual Budget'!$K141&lt;&gt;0,'5. Annual Budget'!K141,'5. Annual Budget'!J141)</f>
        <v>0</v>
      </c>
      <c r="J131" s="99">
        <f t="shared" si="94"/>
        <v>0</v>
      </c>
      <c r="K131" s="63">
        <v>0</v>
      </c>
      <c r="L131" s="67">
        <f>IF('5. Annual Budget'!$N141&lt;&gt;0,'5. Annual Budget'!N141,'5. Annual Budget'!M141)</f>
        <v>0</v>
      </c>
      <c r="M131" s="65">
        <f t="shared" si="95"/>
        <v>0</v>
      </c>
      <c r="N131" s="63">
        <v>0</v>
      </c>
      <c r="O131" s="67">
        <f>IF('5. Annual Budget'!$Q141&lt;&gt;0,'5. Annual Budget'!Q141,'5. Annual Budget'!P141)</f>
        <v>0</v>
      </c>
      <c r="P131" s="65">
        <f t="shared" si="96"/>
        <v>0</v>
      </c>
      <c r="Q131" s="68">
        <v>0</v>
      </c>
      <c r="R131" s="67">
        <f>IF('5. Annual Budget'!$T141&lt;&gt;0,'5. Annual Budget'!T141,'5. Annual Budget'!S141)</f>
        <v>0</v>
      </c>
      <c r="S131" s="65">
        <f t="shared" si="97"/>
        <v>0</v>
      </c>
      <c r="T131" s="1"/>
      <c r="U131" s="453"/>
      <c r="V131" s="1"/>
      <c r="W131" s="66">
        <f t="shared" si="98"/>
        <v>0</v>
      </c>
      <c r="X131" s="67">
        <f t="shared" si="99"/>
        <v>0</v>
      </c>
      <c r="Y131" s="65">
        <f t="shared" si="100"/>
        <v>0</v>
      </c>
      <c r="Z131" s="115"/>
    </row>
    <row r="132" spans="1:26" ht="15.75" customHeight="1" x14ac:dyDescent="0.35">
      <c r="A132" s="19"/>
      <c r="B132" s="78"/>
      <c r="C132" s="490" t="s">
        <v>239</v>
      </c>
      <c r="D132" s="491"/>
      <c r="E132" s="32"/>
      <c r="F132" s="32"/>
      <c r="G132" s="32"/>
      <c r="H132" s="97">
        <v>0</v>
      </c>
      <c r="I132" s="98">
        <f>IF('5. Annual Budget'!$K142&lt;&gt;0,'5. Annual Budget'!K142,'5. Annual Budget'!J142)</f>
        <v>0</v>
      </c>
      <c r="J132" s="99">
        <f t="shared" si="94"/>
        <v>0</v>
      </c>
      <c r="K132" s="63">
        <v>0</v>
      </c>
      <c r="L132" s="67">
        <f>IF('5. Annual Budget'!$N142&lt;&gt;0,'5. Annual Budget'!N142,'5. Annual Budget'!M142)</f>
        <v>0</v>
      </c>
      <c r="M132" s="65">
        <f t="shared" si="95"/>
        <v>0</v>
      </c>
      <c r="N132" s="63">
        <v>0</v>
      </c>
      <c r="O132" s="67">
        <f>IF('5. Annual Budget'!$Q142&lt;&gt;0,'5. Annual Budget'!Q142,'5. Annual Budget'!P142)</f>
        <v>0</v>
      </c>
      <c r="P132" s="65">
        <f t="shared" si="96"/>
        <v>0</v>
      </c>
      <c r="Q132" s="68">
        <v>0</v>
      </c>
      <c r="R132" s="67">
        <f>IF('5. Annual Budget'!$T142&lt;&gt;0,'5. Annual Budget'!T142,'5. Annual Budget'!S142)</f>
        <v>0</v>
      </c>
      <c r="S132" s="65">
        <f t="shared" si="97"/>
        <v>0</v>
      </c>
      <c r="T132" s="1"/>
      <c r="U132" s="453"/>
      <c r="V132" s="1"/>
      <c r="W132" s="66">
        <f t="shared" si="98"/>
        <v>0</v>
      </c>
      <c r="X132" s="67">
        <f t="shared" si="99"/>
        <v>0</v>
      </c>
      <c r="Y132" s="65">
        <f t="shared" si="100"/>
        <v>0</v>
      </c>
      <c r="Z132" s="115"/>
    </row>
    <row r="133" spans="1:26" ht="15.75" customHeight="1" x14ac:dyDescent="0.35">
      <c r="A133" s="19"/>
      <c r="B133" s="78"/>
      <c r="C133" s="490" t="s">
        <v>54</v>
      </c>
      <c r="D133" s="491"/>
      <c r="E133" s="32"/>
      <c r="F133" s="32"/>
      <c r="G133" s="32"/>
      <c r="H133" s="97">
        <v>0</v>
      </c>
      <c r="I133" s="98">
        <f>IF('5. Annual Budget'!$K143&lt;&gt;0,'5. Annual Budget'!K143,'5. Annual Budget'!J143)</f>
        <v>0</v>
      </c>
      <c r="J133" s="99">
        <f t="shared" si="94"/>
        <v>0</v>
      </c>
      <c r="K133" s="63">
        <v>0</v>
      </c>
      <c r="L133" s="67">
        <f>IF('5. Annual Budget'!$N143&lt;&gt;0,'5. Annual Budget'!N143,'5. Annual Budget'!M143)</f>
        <v>0</v>
      </c>
      <c r="M133" s="65">
        <f t="shared" si="95"/>
        <v>0</v>
      </c>
      <c r="N133" s="63">
        <v>0</v>
      </c>
      <c r="O133" s="67">
        <f>IF('5. Annual Budget'!$Q143&lt;&gt;0,'5. Annual Budget'!Q143,'5. Annual Budget'!P143)</f>
        <v>0</v>
      </c>
      <c r="P133" s="65">
        <f t="shared" si="96"/>
        <v>0</v>
      </c>
      <c r="Q133" s="68">
        <v>0</v>
      </c>
      <c r="R133" s="67">
        <f>IF('5. Annual Budget'!$T143&lt;&gt;0,'5. Annual Budget'!T143,'5. Annual Budget'!S143)</f>
        <v>0</v>
      </c>
      <c r="S133" s="65">
        <f t="shared" si="97"/>
        <v>0</v>
      </c>
      <c r="T133" s="1"/>
      <c r="U133" s="453"/>
      <c r="V133" s="1"/>
      <c r="W133" s="66">
        <f t="shared" si="98"/>
        <v>0</v>
      </c>
      <c r="X133" s="67">
        <f t="shared" si="99"/>
        <v>0</v>
      </c>
      <c r="Y133" s="65">
        <f t="shared" si="100"/>
        <v>0</v>
      </c>
      <c r="Z133" s="115"/>
    </row>
    <row r="134" spans="1:26" ht="15.75" customHeight="1" x14ac:dyDescent="0.35">
      <c r="A134" s="19"/>
      <c r="B134" s="78"/>
      <c r="C134" s="490" t="s">
        <v>216</v>
      </c>
      <c r="D134" s="491"/>
      <c r="E134" s="32"/>
      <c r="F134" s="32"/>
      <c r="G134" s="32"/>
      <c r="H134" s="97">
        <v>0</v>
      </c>
      <c r="I134" s="98">
        <f>IF('5. Annual Budget'!$K144&lt;&gt;0,'5. Annual Budget'!K144,'5. Annual Budget'!J144)</f>
        <v>0</v>
      </c>
      <c r="J134" s="99">
        <f t="shared" si="94"/>
        <v>0</v>
      </c>
      <c r="K134" s="63">
        <v>0</v>
      </c>
      <c r="L134" s="67">
        <f>IF('5. Annual Budget'!$N144&lt;&gt;0,'5. Annual Budget'!N144,'5. Annual Budget'!M144)</f>
        <v>0</v>
      </c>
      <c r="M134" s="65">
        <f t="shared" si="95"/>
        <v>0</v>
      </c>
      <c r="N134" s="63">
        <v>0</v>
      </c>
      <c r="O134" s="67">
        <f>IF('5. Annual Budget'!$Q144&lt;&gt;0,'5. Annual Budget'!Q144,'5. Annual Budget'!P144)</f>
        <v>0</v>
      </c>
      <c r="P134" s="65">
        <f t="shared" si="96"/>
        <v>0</v>
      </c>
      <c r="Q134" s="68">
        <v>0</v>
      </c>
      <c r="R134" s="67">
        <f>IF('5. Annual Budget'!$T144&lt;&gt;0,'5. Annual Budget'!T144,'5. Annual Budget'!S144)</f>
        <v>0</v>
      </c>
      <c r="S134" s="65">
        <f t="shared" si="97"/>
        <v>0</v>
      </c>
      <c r="T134" s="1"/>
      <c r="U134" s="453"/>
      <c r="V134" s="1"/>
      <c r="W134" s="66">
        <f t="shared" si="98"/>
        <v>0</v>
      </c>
      <c r="X134" s="67">
        <f t="shared" si="99"/>
        <v>0</v>
      </c>
      <c r="Y134" s="65">
        <f t="shared" si="100"/>
        <v>0</v>
      </c>
      <c r="Z134" s="115"/>
    </row>
    <row r="135" spans="1:26" ht="15.75" customHeight="1" x14ac:dyDescent="0.35">
      <c r="A135" s="19"/>
      <c r="B135" s="78"/>
      <c r="C135" s="490" t="s">
        <v>53</v>
      </c>
      <c r="D135" s="491"/>
      <c r="E135" s="32"/>
      <c r="F135" s="32"/>
      <c r="G135" s="32"/>
      <c r="H135" s="97">
        <v>0</v>
      </c>
      <c r="I135" s="98">
        <f>IF('5. Annual Budget'!$K145&lt;&gt;0,'5. Annual Budget'!K145,'5. Annual Budget'!J145)</f>
        <v>0</v>
      </c>
      <c r="J135" s="99">
        <f t="shared" si="94"/>
        <v>0</v>
      </c>
      <c r="K135" s="63">
        <v>0</v>
      </c>
      <c r="L135" s="67">
        <f>IF('5. Annual Budget'!$N145&lt;&gt;0,'5. Annual Budget'!N145,'5. Annual Budget'!M145)</f>
        <v>0</v>
      </c>
      <c r="M135" s="65">
        <f t="shared" si="95"/>
        <v>0</v>
      </c>
      <c r="N135" s="63">
        <v>0</v>
      </c>
      <c r="O135" s="67">
        <f>IF('5. Annual Budget'!$Q145&lt;&gt;0,'5. Annual Budget'!Q145,'5. Annual Budget'!P145)</f>
        <v>0</v>
      </c>
      <c r="P135" s="65">
        <f t="shared" si="96"/>
        <v>0</v>
      </c>
      <c r="Q135" s="68">
        <v>0</v>
      </c>
      <c r="R135" s="67">
        <f>IF('5. Annual Budget'!$T145&lt;&gt;0,'5. Annual Budget'!T145,'5. Annual Budget'!S145)</f>
        <v>0</v>
      </c>
      <c r="S135" s="65">
        <f t="shared" si="97"/>
        <v>0</v>
      </c>
      <c r="T135" s="1"/>
      <c r="U135" s="453"/>
      <c r="V135" s="1"/>
      <c r="W135" s="66">
        <f t="shared" si="98"/>
        <v>0</v>
      </c>
      <c r="X135" s="67">
        <f t="shared" si="99"/>
        <v>0</v>
      </c>
      <c r="Y135" s="65">
        <f t="shared" si="100"/>
        <v>0</v>
      </c>
      <c r="Z135" s="115"/>
    </row>
    <row r="136" spans="1:26" ht="15.75" customHeight="1" x14ac:dyDescent="0.35">
      <c r="A136" s="19"/>
      <c r="B136" s="78"/>
      <c r="C136" s="490" t="s">
        <v>180</v>
      </c>
      <c r="D136" s="491"/>
      <c r="E136" s="32"/>
      <c r="F136" s="32"/>
      <c r="G136" s="32"/>
      <c r="H136" s="97">
        <v>0</v>
      </c>
      <c r="I136" s="98">
        <f>IF('5. Annual Budget'!$K146&lt;&gt;0,'5. Annual Budget'!K146,'5. Annual Budget'!J146)</f>
        <v>0</v>
      </c>
      <c r="J136" s="99">
        <f t="shared" si="94"/>
        <v>0</v>
      </c>
      <c r="K136" s="63">
        <v>0</v>
      </c>
      <c r="L136" s="67">
        <f>IF('5. Annual Budget'!$N146&lt;&gt;0,'5. Annual Budget'!N146,'5. Annual Budget'!M146)</f>
        <v>0</v>
      </c>
      <c r="M136" s="65">
        <f t="shared" si="95"/>
        <v>0</v>
      </c>
      <c r="N136" s="63">
        <v>0</v>
      </c>
      <c r="O136" s="67">
        <f>IF('5. Annual Budget'!$Q146&lt;&gt;0,'5. Annual Budget'!Q146,'5. Annual Budget'!P146)</f>
        <v>0</v>
      </c>
      <c r="P136" s="65">
        <f t="shared" si="96"/>
        <v>0</v>
      </c>
      <c r="Q136" s="68">
        <v>0</v>
      </c>
      <c r="R136" s="67">
        <f>IF('5. Annual Budget'!$T146&lt;&gt;0,'5. Annual Budget'!T146,'5. Annual Budget'!S146)</f>
        <v>0</v>
      </c>
      <c r="S136" s="65">
        <f t="shared" si="97"/>
        <v>0</v>
      </c>
      <c r="T136" s="1"/>
      <c r="U136" s="453"/>
      <c r="V136" s="1"/>
      <c r="W136" s="66">
        <f t="shared" si="98"/>
        <v>0</v>
      </c>
      <c r="X136" s="67">
        <f t="shared" si="99"/>
        <v>0</v>
      </c>
      <c r="Y136" s="65">
        <f t="shared" si="100"/>
        <v>0</v>
      </c>
      <c r="Z136" s="115"/>
    </row>
    <row r="137" spans="1:26" ht="15.75" customHeight="1" x14ac:dyDescent="0.35">
      <c r="A137" s="19"/>
      <c r="B137" s="78"/>
      <c r="C137" s="490" t="s">
        <v>179</v>
      </c>
      <c r="D137" s="491"/>
      <c r="E137" s="32"/>
      <c r="F137" s="32"/>
      <c r="G137" s="32"/>
      <c r="H137" s="97">
        <v>0</v>
      </c>
      <c r="I137" s="98">
        <f>IF('5. Annual Budget'!$K147&lt;&gt;0,'5. Annual Budget'!K147,'5. Annual Budget'!J147)</f>
        <v>0</v>
      </c>
      <c r="J137" s="99">
        <f t="shared" si="94"/>
        <v>0</v>
      </c>
      <c r="K137" s="63">
        <v>0</v>
      </c>
      <c r="L137" s="67">
        <f>IF('5. Annual Budget'!$N147&lt;&gt;0,'5. Annual Budget'!N147,'5. Annual Budget'!M147)</f>
        <v>0</v>
      </c>
      <c r="M137" s="65">
        <f t="shared" si="95"/>
        <v>0</v>
      </c>
      <c r="N137" s="63">
        <v>0</v>
      </c>
      <c r="O137" s="67">
        <f>IF('5. Annual Budget'!$Q147&lt;&gt;0,'5. Annual Budget'!Q147,'5. Annual Budget'!P147)</f>
        <v>0</v>
      </c>
      <c r="P137" s="65">
        <f t="shared" si="96"/>
        <v>0</v>
      </c>
      <c r="Q137" s="68">
        <v>0</v>
      </c>
      <c r="R137" s="67">
        <f>IF('5. Annual Budget'!$T147&lt;&gt;0,'5. Annual Budget'!T147,'5. Annual Budget'!S147)</f>
        <v>0</v>
      </c>
      <c r="S137" s="65">
        <f t="shared" si="97"/>
        <v>0</v>
      </c>
      <c r="T137" s="1"/>
      <c r="U137" s="453"/>
      <c r="V137" s="1"/>
      <c r="W137" s="66">
        <f t="shared" si="98"/>
        <v>0</v>
      </c>
      <c r="X137" s="67">
        <f t="shared" si="99"/>
        <v>0</v>
      </c>
      <c r="Y137" s="65">
        <f t="shared" si="100"/>
        <v>0</v>
      </c>
      <c r="Z137" s="115"/>
    </row>
    <row r="138" spans="1:26" ht="15.75" customHeight="1" x14ac:dyDescent="0.35">
      <c r="A138" s="19"/>
      <c r="B138" s="78"/>
      <c r="C138" s="490" t="s">
        <v>240</v>
      </c>
      <c r="D138" s="491"/>
      <c r="E138" s="32"/>
      <c r="F138" s="32"/>
      <c r="G138" s="32"/>
      <c r="H138" s="97">
        <v>0</v>
      </c>
      <c r="I138" s="98">
        <f>IF('5. Annual Budget'!$K148&lt;&gt;0,'5. Annual Budget'!K148,'5. Annual Budget'!J148)</f>
        <v>0</v>
      </c>
      <c r="J138" s="99">
        <f t="shared" si="94"/>
        <v>0</v>
      </c>
      <c r="K138" s="63">
        <v>0</v>
      </c>
      <c r="L138" s="67">
        <f>IF('5. Annual Budget'!$N148&lt;&gt;0,'5. Annual Budget'!N148,'5. Annual Budget'!M148)</f>
        <v>0</v>
      </c>
      <c r="M138" s="65">
        <f t="shared" si="95"/>
        <v>0</v>
      </c>
      <c r="N138" s="63">
        <v>0</v>
      </c>
      <c r="O138" s="67">
        <f>IF('5. Annual Budget'!$Q148&lt;&gt;0,'5. Annual Budget'!Q148,'5. Annual Budget'!P148)</f>
        <v>0</v>
      </c>
      <c r="P138" s="65">
        <f t="shared" si="96"/>
        <v>0</v>
      </c>
      <c r="Q138" s="68">
        <v>0</v>
      </c>
      <c r="R138" s="67">
        <f>IF('5. Annual Budget'!$T148&lt;&gt;0,'5. Annual Budget'!T148,'5. Annual Budget'!S148)</f>
        <v>0</v>
      </c>
      <c r="S138" s="65">
        <f t="shared" si="97"/>
        <v>0</v>
      </c>
      <c r="T138" s="1"/>
      <c r="U138" s="453"/>
      <c r="V138" s="1"/>
      <c r="W138" s="66">
        <f t="shared" si="98"/>
        <v>0</v>
      </c>
      <c r="X138" s="67">
        <f t="shared" si="99"/>
        <v>0</v>
      </c>
      <c r="Y138" s="65">
        <f t="shared" si="100"/>
        <v>0</v>
      </c>
      <c r="Z138" s="115"/>
    </row>
    <row r="139" spans="1:26" ht="15.75" customHeight="1" x14ac:dyDescent="0.35">
      <c r="A139" s="19"/>
      <c r="B139" s="78"/>
      <c r="C139" s="569"/>
      <c r="D139" s="558"/>
      <c r="E139" s="28"/>
      <c r="F139" s="28"/>
      <c r="G139" s="28"/>
      <c r="H139" s="420"/>
      <c r="I139" s="420"/>
      <c r="J139" s="420"/>
      <c r="K139" s="421"/>
      <c r="L139" s="421"/>
      <c r="M139" s="421"/>
      <c r="N139" s="421"/>
      <c r="O139" s="421"/>
      <c r="P139" s="421"/>
      <c r="Q139" s="421"/>
      <c r="R139" s="421"/>
      <c r="S139" s="421"/>
      <c r="T139" s="28"/>
      <c r="U139" s="453"/>
      <c r="V139" s="28"/>
      <c r="W139" s="421"/>
      <c r="X139" s="421"/>
      <c r="Y139" s="421"/>
      <c r="Z139" s="59"/>
    </row>
    <row r="140" spans="1:26" ht="15.75" customHeight="1" thickBot="1" x14ac:dyDescent="0.4">
      <c r="A140" s="19"/>
      <c r="B140" s="119"/>
      <c r="C140" s="492" t="s">
        <v>237</v>
      </c>
      <c r="D140" s="493"/>
      <c r="E140" s="30"/>
      <c r="F140" s="30"/>
      <c r="G140" s="30"/>
      <c r="H140" s="375">
        <f t="shared" ref="H140:S140" si="101">SUM(H125:H138)</f>
        <v>0</v>
      </c>
      <c r="I140" s="388">
        <f t="shared" si="101"/>
        <v>0</v>
      </c>
      <c r="J140" s="402">
        <f t="shared" si="101"/>
        <v>0</v>
      </c>
      <c r="K140" s="353">
        <f t="shared" si="101"/>
        <v>0</v>
      </c>
      <c r="L140" s="358">
        <f t="shared" si="101"/>
        <v>0</v>
      </c>
      <c r="M140" s="362">
        <f t="shared" si="101"/>
        <v>0</v>
      </c>
      <c r="N140" s="353">
        <f t="shared" si="101"/>
        <v>0</v>
      </c>
      <c r="O140" s="358">
        <f t="shared" si="101"/>
        <v>0</v>
      </c>
      <c r="P140" s="362">
        <f t="shared" si="101"/>
        <v>0</v>
      </c>
      <c r="Q140" s="365">
        <f t="shared" si="101"/>
        <v>0</v>
      </c>
      <c r="R140" s="358">
        <f t="shared" si="101"/>
        <v>0</v>
      </c>
      <c r="S140" s="65">
        <f t="shared" si="101"/>
        <v>0</v>
      </c>
      <c r="T140" s="1"/>
      <c r="U140" s="457"/>
      <c r="V140" s="1"/>
      <c r="W140" s="66">
        <f t="shared" ref="W140:Y140" si="102">SUM(W125:W138)</f>
        <v>0</v>
      </c>
      <c r="X140" s="358">
        <f t="shared" si="102"/>
        <v>0</v>
      </c>
      <c r="Y140" s="362">
        <f t="shared" si="102"/>
        <v>0</v>
      </c>
      <c r="Z140" s="116"/>
    </row>
    <row r="141" spans="1:26" ht="15.75" customHeight="1" x14ac:dyDescent="0.35">
      <c r="A141" s="19"/>
      <c r="B141" s="119"/>
      <c r="C141" s="556"/>
      <c r="D141" s="491"/>
      <c r="E141" s="28"/>
      <c r="F141" s="38"/>
      <c r="G141" s="38"/>
      <c r="H141" s="377"/>
      <c r="I141" s="377"/>
      <c r="J141" s="377"/>
      <c r="K141" s="342"/>
      <c r="L141" s="342"/>
      <c r="M141" s="342"/>
      <c r="N141" s="342"/>
      <c r="O141" s="342"/>
      <c r="P141" s="342"/>
      <c r="Q141" s="342"/>
      <c r="R141" s="342"/>
      <c r="S141" s="342"/>
      <c r="U141" s="266"/>
      <c r="W141" s="342"/>
      <c r="X141" s="342"/>
      <c r="Y141" s="342"/>
      <c r="Z141" s="59"/>
    </row>
    <row r="142" spans="1:26" ht="15.75" customHeight="1" thickBot="1" x14ac:dyDescent="0.4">
      <c r="A142" s="19"/>
      <c r="B142" s="78"/>
      <c r="C142" s="544" t="s">
        <v>241</v>
      </c>
      <c r="D142" s="489"/>
      <c r="E142" s="38"/>
      <c r="F142" s="38"/>
      <c r="G142" s="38"/>
      <c r="H142" s="378"/>
      <c r="I142" s="378"/>
      <c r="J142" s="378"/>
      <c r="K142" s="343"/>
      <c r="L142" s="343"/>
      <c r="M142" s="343"/>
      <c r="N142" s="343"/>
      <c r="O142" s="343"/>
      <c r="P142" s="343"/>
      <c r="Q142" s="343"/>
      <c r="R142" s="343"/>
      <c r="S142" s="343"/>
      <c r="U142" s="267"/>
      <c r="W142" s="343"/>
      <c r="X142" s="343"/>
      <c r="Y142" s="343"/>
      <c r="Z142" s="59"/>
    </row>
    <row r="143" spans="1:26" ht="15.75" customHeight="1" x14ac:dyDescent="0.35">
      <c r="A143" s="19"/>
      <c r="B143" s="78"/>
      <c r="C143" s="490" t="s">
        <v>242</v>
      </c>
      <c r="D143" s="491"/>
      <c r="E143" s="32"/>
      <c r="F143" s="32"/>
      <c r="G143" s="32"/>
      <c r="H143" s="97">
        <v>0</v>
      </c>
      <c r="I143" s="98">
        <f>IF('5. Annual Budget'!$K153&lt;&gt;0,'5. Annual Budget'!K153,'5. Annual Budget'!J153)</f>
        <v>0</v>
      </c>
      <c r="J143" s="99">
        <f t="shared" ref="J143:J146" si="103">IF($H143&lt;&gt;0,I143-H143,0)</f>
        <v>0</v>
      </c>
      <c r="K143" s="63">
        <v>0</v>
      </c>
      <c r="L143" s="67">
        <f>IF('5. Annual Budget'!$N153&lt;&gt;0,'5. Annual Budget'!N153,'5. Annual Budget'!M153)</f>
        <v>0</v>
      </c>
      <c r="M143" s="65">
        <f t="shared" ref="M143:M146" si="104">IF($K143&lt;&gt;0,L143-K143,0)</f>
        <v>0</v>
      </c>
      <c r="N143" s="63">
        <v>0</v>
      </c>
      <c r="O143" s="67">
        <f>IF('5. Annual Budget'!$Q153&lt;&gt;0,'5. Annual Budget'!Q153,'5. Annual Budget'!P153)</f>
        <v>0</v>
      </c>
      <c r="P143" s="65">
        <f t="shared" ref="P143:P157" si="105">IF($N143&lt;&gt;0,O143-N143,0)</f>
        <v>0</v>
      </c>
      <c r="Q143" s="68">
        <v>0</v>
      </c>
      <c r="R143" s="67">
        <f>IF('5. Annual Budget'!$T153&lt;&gt;0,'5. Annual Budget'!T153,'5. Annual Budget'!S153)</f>
        <v>0</v>
      </c>
      <c r="S143" s="65">
        <f t="shared" ref="S143:S146" si="106">IF($Q143&lt;&gt;0,R143-Q143,0)</f>
        <v>0</v>
      </c>
      <c r="T143" s="1"/>
      <c r="U143" s="264" t="s">
        <v>384</v>
      </c>
      <c r="V143" s="1"/>
      <c r="W143" s="66">
        <f t="shared" ref="W143:W146" si="107">IF($H143&lt;&gt;0,H143,0)+IF($K143&lt;&gt;0,K143,0)+IF($N143&lt;&gt;0,N143,0)+IF($Q143&lt;&gt;0,Q143,0)</f>
        <v>0</v>
      </c>
      <c r="X143" s="67">
        <f t="shared" ref="X143:X146" si="108">SUM(IF($H143&lt;&gt;0,I143,0)+IF($K143&lt;&gt;0,L143,0)+IF($N143&lt;&gt;0,O143,0)+IF($Q143&lt;&gt;0,R143,0))</f>
        <v>0</v>
      </c>
      <c r="Y143" s="65">
        <f t="shared" ref="Y143:Y157" si="109">X143-W143</f>
        <v>0</v>
      </c>
      <c r="Z143" s="115"/>
    </row>
    <row r="144" spans="1:26" ht="15.75" customHeight="1" x14ac:dyDescent="0.35">
      <c r="A144" s="19"/>
      <c r="B144" s="78"/>
      <c r="C144" s="490" t="s">
        <v>182</v>
      </c>
      <c r="D144" s="491"/>
      <c r="E144" s="32"/>
      <c r="F144" s="32"/>
      <c r="G144" s="32"/>
      <c r="H144" s="97">
        <v>0</v>
      </c>
      <c r="I144" s="98">
        <f>IF('5. Annual Budget'!$K154&lt;&gt;0,'5. Annual Budget'!K154,'5. Annual Budget'!J154)</f>
        <v>0</v>
      </c>
      <c r="J144" s="99">
        <f t="shared" si="103"/>
        <v>0</v>
      </c>
      <c r="K144" s="63">
        <v>0</v>
      </c>
      <c r="L144" s="67">
        <f>IF('5. Annual Budget'!$N154&lt;&gt;0,'5. Annual Budget'!N154,'5. Annual Budget'!M154)</f>
        <v>0</v>
      </c>
      <c r="M144" s="65">
        <f t="shared" si="104"/>
        <v>0</v>
      </c>
      <c r="N144" s="63">
        <v>0</v>
      </c>
      <c r="O144" s="67">
        <f>IF('5. Annual Budget'!$Q154&lt;&gt;0,'5. Annual Budget'!Q154,'5. Annual Budget'!P154)</f>
        <v>0</v>
      </c>
      <c r="P144" s="65">
        <f t="shared" si="105"/>
        <v>0</v>
      </c>
      <c r="Q144" s="68">
        <v>0</v>
      </c>
      <c r="R144" s="67">
        <f>IF('5. Annual Budget'!$T154&lt;&gt;0,'5. Annual Budget'!T154,'5. Annual Budget'!S154)</f>
        <v>0</v>
      </c>
      <c r="S144" s="65">
        <f t="shared" si="106"/>
        <v>0</v>
      </c>
      <c r="T144" s="1"/>
      <c r="U144" s="499"/>
      <c r="V144" s="1"/>
      <c r="W144" s="66">
        <f t="shared" si="107"/>
        <v>0</v>
      </c>
      <c r="X144" s="67">
        <f t="shared" si="108"/>
        <v>0</v>
      </c>
      <c r="Y144" s="65">
        <f t="shared" si="109"/>
        <v>0</v>
      </c>
      <c r="Z144" s="115"/>
    </row>
    <row r="145" spans="1:26" ht="15.75" customHeight="1" x14ac:dyDescent="0.35">
      <c r="A145" s="19"/>
      <c r="B145" s="78"/>
      <c r="C145" s="490" t="s">
        <v>184</v>
      </c>
      <c r="D145" s="491"/>
      <c r="E145" s="32"/>
      <c r="F145" s="32"/>
      <c r="G145" s="32"/>
      <c r="H145" s="97">
        <v>0</v>
      </c>
      <c r="I145" s="98">
        <f>IF('5. Annual Budget'!$K155&lt;&gt;0,'5. Annual Budget'!K155,'5. Annual Budget'!J155)</f>
        <v>0</v>
      </c>
      <c r="J145" s="99">
        <f t="shared" si="103"/>
        <v>0</v>
      </c>
      <c r="K145" s="63">
        <v>0</v>
      </c>
      <c r="L145" s="67">
        <f>IF('5. Annual Budget'!$N155&lt;&gt;0,'5. Annual Budget'!N155,'5. Annual Budget'!M155)</f>
        <v>0</v>
      </c>
      <c r="M145" s="65">
        <f t="shared" si="104"/>
        <v>0</v>
      </c>
      <c r="N145" s="63">
        <v>0</v>
      </c>
      <c r="O145" s="67">
        <f>IF('5. Annual Budget'!$Q155&lt;&gt;0,'5. Annual Budget'!Q155,'5. Annual Budget'!P155)</f>
        <v>0</v>
      </c>
      <c r="P145" s="65">
        <f t="shared" si="105"/>
        <v>0</v>
      </c>
      <c r="Q145" s="68">
        <v>0</v>
      </c>
      <c r="R145" s="67">
        <f>IF('5. Annual Budget'!$T155&lt;&gt;0,'5. Annual Budget'!T155,'5. Annual Budget'!S155)</f>
        <v>0</v>
      </c>
      <c r="S145" s="65">
        <f t="shared" si="106"/>
        <v>0</v>
      </c>
      <c r="T145" s="1"/>
      <c r="U145" s="453"/>
      <c r="V145" s="1"/>
      <c r="W145" s="66">
        <f t="shared" si="107"/>
        <v>0</v>
      </c>
      <c r="X145" s="67">
        <f t="shared" si="108"/>
        <v>0</v>
      </c>
      <c r="Y145" s="65">
        <f t="shared" si="109"/>
        <v>0</v>
      </c>
      <c r="Z145" s="115"/>
    </row>
    <row r="146" spans="1:26" ht="15.75" customHeight="1" x14ac:dyDescent="0.35">
      <c r="A146" s="19"/>
      <c r="B146" s="78"/>
      <c r="C146" s="490" t="s">
        <v>213</v>
      </c>
      <c r="D146" s="491"/>
      <c r="E146" s="32"/>
      <c r="F146" s="32"/>
      <c r="G146" s="32"/>
      <c r="H146" s="328">
        <v>0</v>
      </c>
      <c r="I146" s="98">
        <f>IF('5. Annual Budget'!$K156&lt;&gt;0,'5. Annual Budget'!K156,'5. Annual Budget'!J156)</f>
        <v>0</v>
      </c>
      <c r="J146" s="99">
        <f t="shared" si="103"/>
        <v>0</v>
      </c>
      <c r="K146" s="329">
        <v>0</v>
      </c>
      <c r="L146" s="67">
        <f>IF('5. Annual Budget'!$N156&lt;&gt;0,'5. Annual Budget'!N156,'5. Annual Budget'!M156)</f>
        <v>0</v>
      </c>
      <c r="M146" s="65">
        <f t="shared" si="104"/>
        <v>0</v>
      </c>
      <c r="N146" s="329">
        <v>0</v>
      </c>
      <c r="O146" s="67">
        <f>IF('5. Annual Budget'!$Q156&lt;&gt;0,'5. Annual Budget'!Q156,'5. Annual Budget'!P156)</f>
        <v>0</v>
      </c>
      <c r="P146" s="324">
        <f t="shared" si="105"/>
        <v>0</v>
      </c>
      <c r="Q146" s="330">
        <v>0</v>
      </c>
      <c r="R146" s="67">
        <f>IF('5. Annual Budget'!$T156&lt;&gt;0,'5. Annual Budget'!T156,'5. Annual Budget'!S156)</f>
        <v>0</v>
      </c>
      <c r="S146" s="65">
        <f t="shared" si="106"/>
        <v>0</v>
      </c>
      <c r="T146" s="1"/>
      <c r="U146" s="453"/>
      <c r="V146" s="1"/>
      <c r="W146" s="66">
        <f t="shared" si="107"/>
        <v>0</v>
      </c>
      <c r="X146" s="67">
        <f t="shared" si="108"/>
        <v>0</v>
      </c>
      <c r="Y146" s="65">
        <f t="shared" si="109"/>
        <v>0</v>
      </c>
      <c r="Z146" s="115"/>
    </row>
    <row r="147" spans="1:26" ht="15.75" customHeight="1" x14ac:dyDescent="0.35">
      <c r="A147" s="19"/>
      <c r="B147" s="118"/>
      <c r="C147" s="490" t="s">
        <v>353</v>
      </c>
      <c r="D147" s="491"/>
      <c r="E147" s="32"/>
      <c r="F147" s="32"/>
      <c r="G147" s="32"/>
      <c r="H147" s="326"/>
      <c r="I147" s="327"/>
      <c r="J147" s="327"/>
      <c r="K147" s="326"/>
      <c r="L147" s="327"/>
      <c r="M147" s="327"/>
      <c r="N147" s="326"/>
      <c r="O147" s="327"/>
      <c r="P147" s="327"/>
      <c r="Q147" s="326"/>
      <c r="R147" s="327"/>
      <c r="S147" s="327"/>
      <c r="T147" s="1"/>
      <c r="U147" s="453"/>
      <c r="V147" s="1"/>
      <c r="W147" s="334"/>
      <c r="X147" s="334"/>
      <c r="Y147" s="334"/>
      <c r="Z147" s="115"/>
    </row>
    <row r="148" spans="1:26" ht="15.75" customHeight="1" x14ac:dyDescent="0.35">
      <c r="A148" s="19"/>
      <c r="B148" s="78"/>
      <c r="C148" s="490" t="s">
        <v>344</v>
      </c>
      <c r="D148" s="491"/>
      <c r="E148" s="32"/>
      <c r="F148" s="32"/>
      <c r="G148" s="32"/>
      <c r="H148" s="331">
        <v>0</v>
      </c>
      <c r="I148" s="98">
        <f>IF('5. Annual Budget'!$K158&lt;&gt;0,'5. Annual Budget'!K158,'5. Annual Budget'!J158)</f>
        <v>0</v>
      </c>
      <c r="J148" s="99">
        <f t="shared" ref="J148:J158" si="110">IF($H148&lt;&gt;0,I148-H148,0)</f>
        <v>0</v>
      </c>
      <c r="K148" s="332">
        <v>0</v>
      </c>
      <c r="L148" s="67">
        <f>IF('5. Annual Budget'!$N158&lt;&gt;0,'5. Annual Budget'!N158,'5. Annual Budget'!M158)</f>
        <v>0</v>
      </c>
      <c r="M148" s="65">
        <f t="shared" ref="M148:M158" si="111">IF($K148&lt;&gt;0,L148-K148,0)</f>
        <v>0</v>
      </c>
      <c r="N148" s="332">
        <v>0</v>
      </c>
      <c r="O148" s="67">
        <f>IF('5. Annual Budget'!$Q158&lt;&gt;0,'5. Annual Budget'!Q158,'5. Annual Budget'!P158)</f>
        <v>0</v>
      </c>
      <c r="P148" s="319">
        <f t="shared" si="105"/>
        <v>0</v>
      </c>
      <c r="Q148" s="333">
        <v>0</v>
      </c>
      <c r="R148" s="67">
        <f>IF('5. Annual Budget'!$T158&lt;&gt;0,'5. Annual Budget'!T158,'5. Annual Budget'!S158)</f>
        <v>0</v>
      </c>
      <c r="S148" s="65">
        <f t="shared" ref="S148:S158" si="112">IF($Q148&lt;&gt;0,R148-Q148,0)</f>
        <v>0</v>
      </c>
      <c r="T148" s="1"/>
      <c r="U148" s="453"/>
      <c r="V148" s="1"/>
      <c r="W148" s="66">
        <f t="shared" ref="W148:W158" si="113">IF($H148&lt;&gt;0,H148,0)+IF($K148&lt;&gt;0,K148,0)+IF($N148&lt;&gt;0,N148,0)+IF($Q148&lt;&gt;0,Q148,0)</f>
        <v>0</v>
      </c>
      <c r="X148" s="67">
        <f t="shared" ref="X148:X158" si="114">SUM(IF($H148&lt;&gt;0,I148,0)+IF($K148&lt;&gt;0,L148,0)+IF($N148&lt;&gt;0,O148,0)+IF($Q148&lt;&gt;0,R148,0))</f>
        <v>0</v>
      </c>
      <c r="Y148" s="65">
        <f t="shared" si="109"/>
        <v>0</v>
      </c>
      <c r="Z148" s="115"/>
    </row>
    <row r="149" spans="1:26" ht="15.75" customHeight="1" x14ac:dyDescent="0.35">
      <c r="A149" s="19"/>
      <c r="B149" s="78"/>
      <c r="C149" s="490" t="s">
        <v>158</v>
      </c>
      <c r="D149" s="491"/>
      <c r="E149" s="32"/>
      <c r="F149" s="32"/>
      <c r="G149" s="32"/>
      <c r="H149" s="97">
        <v>0</v>
      </c>
      <c r="I149" s="98">
        <f>IF('5. Annual Budget'!$K159&lt;&gt;0,'5. Annual Budget'!K159,'5. Annual Budget'!J159)</f>
        <v>0</v>
      </c>
      <c r="J149" s="99">
        <f t="shared" si="110"/>
        <v>0</v>
      </c>
      <c r="K149" s="63">
        <v>0</v>
      </c>
      <c r="L149" s="67">
        <f>IF('5. Annual Budget'!$N159&lt;&gt;0,'5. Annual Budget'!N159,'5. Annual Budget'!M159)</f>
        <v>0</v>
      </c>
      <c r="M149" s="65">
        <f t="shared" si="111"/>
        <v>0</v>
      </c>
      <c r="N149" s="63">
        <v>0</v>
      </c>
      <c r="O149" s="67">
        <f>IF('5. Annual Budget'!$Q159&lt;&gt;0,'5. Annual Budget'!Q159,'5. Annual Budget'!P159)</f>
        <v>0</v>
      </c>
      <c r="P149" s="65">
        <f t="shared" ref="P149" si="115">IF($N149&lt;&gt;0,O149-N149,0)</f>
        <v>0</v>
      </c>
      <c r="Q149" s="68">
        <v>0</v>
      </c>
      <c r="R149" s="67">
        <f>IF('5. Annual Budget'!$T159&lt;&gt;0,'5. Annual Budget'!T159,'5. Annual Budget'!S159)</f>
        <v>0</v>
      </c>
      <c r="S149" s="65">
        <f t="shared" si="112"/>
        <v>0</v>
      </c>
      <c r="T149" s="1"/>
      <c r="U149" s="453"/>
      <c r="V149" s="1"/>
      <c r="W149" s="66">
        <f t="shared" si="113"/>
        <v>0</v>
      </c>
      <c r="X149" s="67">
        <f t="shared" si="114"/>
        <v>0</v>
      </c>
      <c r="Y149" s="65">
        <f t="shared" ref="Y149" si="116">X149-W149</f>
        <v>0</v>
      </c>
      <c r="Z149" s="115"/>
    </row>
    <row r="150" spans="1:26" ht="15.75" customHeight="1" x14ac:dyDescent="0.35">
      <c r="A150" s="19"/>
      <c r="B150" s="78"/>
      <c r="C150" s="490" t="s">
        <v>243</v>
      </c>
      <c r="D150" s="491"/>
      <c r="E150" s="12"/>
      <c r="F150" s="12"/>
      <c r="G150" s="12"/>
      <c r="H150" s="97">
        <v>0</v>
      </c>
      <c r="I150" s="98">
        <f>IF('5. Annual Budget'!$K160&lt;&gt;0,'5. Annual Budget'!K160,'5. Annual Budget'!J160)</f>
        <v>0</v>
      </c>
      <c r="J150" s="99">
        <f t="shared" si="110"/>
        <v>0</v>
      </c>
      <c r="K150" s="63">
        <v>0</v>
      </c>
      <c r="L150" s="67">
        <f>IF('5. Annual Budget'!$N160&lt;&gt;0,'5. Annual Budget'!N160,'5. Annual Budget'!M160)</f>
        <v>0</v>
      </c>
      <c r="M150" s="65">
        <f t="shared" si="111"/>
        <v>0</v>
      </c>
      <c r="N150" s="63">
        <v>0</v>
      </c>
      <c r="O150" s="67">
        <f>IF('5. Annual Budget'!$Q160&lt;&gt;0,'5. Annual Budget'!Q160,'5. Annual Budget'!P160)</f>
        <v>0</v>
      </c>
      <c r="P150" s="65">
        <f t="shared" si="105"/>
        <v>0</v>
      </c>
      <c r="Q150" s="68">
        <v>0</v>
      </c>
      <c r="R150" s="67">
        <f>IF('5. Annual Budget'!$T160&lt;&gt;0,'5. Annual Budget'!T160,'5. Annual Budget'!S160)</f>
        <v>0</v>
      </c>
      <c r="S150" s="65">
        <f t="shared" si="112"/>
        <v>0</v>
      </c>
      <c r="T150" s="1"/>
      <c r="U150" s="453"/>
      <c r="V150" s="1"/>
      <c r="W150" s="66">
        <f t="shared" si="113"/>
        <v>0</v>
      </c>
      <c r="X150" s="67">
        <f t="shared" si="114"/>
        <v>0</v>
      </c>
      <c r="Y150" s="65">
        <f t="shared" si="109"/>
        <v>0</v>
      </c>
      <c r="Z150" s="115"/>
    </row>
    <row r="151" spans="1:26" ht="15.75" customHeight="1" x14ac:dyDescent="0.35">
      <c r="A151" s="19"/>
      <c r="B151" s="78"/>
      <c r="C151" s="490" t="s">
        <v>183</v>
      </c>
      <c r="D151" s="491"/>
      <c r="E151" s="12"/>
      <c r="F151" s="12"/>
      <c r="G151" s="12"/>
      <c r="H151" s="97">
        <v>0</v>
      </c>
      <c r="I151" s="98">
        <f>IF('5. Annual Budget'!$K161&lt;&gt;0,'5. Annual Budget'!K161,'5. Annual Budget'!J161)</f>
        <v>0</v>
      </c>
      <c r="J151" s="99">
        <f t="shared" si="110"/>
        <v>0</v>
      </c>
      <c r="K151" s="63">
        <v>0</v>
      </c>
      <c r="L151" s="67">
        <f>IF('5. Annual Budget'!$N161&lt;&gt;0,'5. Annual Budget'!N161,'5. Annual Budget'!M161)</f>
        <v>0</v>
      </c>
      <c r="M151" s="65">
        <f t="shared" si="111"/>
        <v>0</v>
      </c>
      <c r="N151" s="63">
        <v>0</v>
      </c>
      <c r="O151" s="67">
        <f>IF('5. Annual Budget'!$Q161&lt;&gt;0,'5. Annual Budget'!Q161,'5. Annual Budget'!P161)</f>
        <v>0</v>
      </c>
      <c r="P151" s="65">
        <f t="shared" si="105"/>
        <v>0</v>
      </c>
      <c r="Q151" s="68">
        <v>0</v>
      </c>
      <c r="R151" s="67">
        <f>IF('5. Annual Budget'!$T161&lt;&gt;0,'5. Annual Budget'!T161,'5. Annual Budget'!S161)</f>
        <v>0</v>
      </c>
      <c r="S151" s="65">
        <f t="shared" si="112"/>
        <v>0</v>
      </c>
      <c r="T151" s="1"/>
      <c r="U151" s="453"/>
      <c r="V151" s="1"/>
      <c r="W151" s="66">
        <f t="shared" si="113"/>
        <v>0</v>
      </c>
      <c r="X151" s="67">
        <f t="shared" si="114"/>
        <v>0</v>
      </c>
      <c r="Y151" s="65">
        <f t="shared" si="109"/>
        <v>0</v>
      </c>
      <c r="Z151" s="115"/>
    </row>
    <row r="152" spans="1:26" ht="15.75" customHeight="1" x14ac:dyDescent="0.35">
      <c r="A152" s="19"/>
      <c r="B152" s="78"/>
      <c r="C152" s="490" t="s">
        <v>244</v>
      </c>
      <c r="D152" s="491"/>
      <c r="E152" s="32"/>
      <c r="F152" s="32"/>
      <c r="G152" s="32"/>
      <c r="H152" s="97">
        <v>0</v>
      </c>
      <c r="I152" s="98">
        <f>IF('5. Annual Budget'!$K162&lt;&gt;0,'5. Annual Budget'!K162,'5. Annual Budget'!J162)</f>
        <v>0</v>
      </c>
      <c r="J152" s="99">
        <f t="shared" si="110"/>
        <v>0</v>
      </c>
      <c r="K152" s="63">
        <v>0</v>
      </c>
      <c r="L152" s="67">
        <f>IF('5. Annual Budget'!$N162&lt;&gt;0,'5. Annual Budget'!N162,'5. Annual Budget'!M162)</f>
        <v>0</v>
      </c>
      <c r="M152" s="65">
        <f t="shared" si="111"/>
        <v>0</v>
      </c>
      <c r="N152" s="63">
        <v>0</v>
      </c>
      <c r="O152" s="67">
        <f>IF('5. Annual Budget'!$Q162&lt;&gt;0,'5. Annual Budget'!Q162,'5. Annual Budget'!P162)</f>
        <v>0</v>
      </c>
      <c r="P152" s="65">
        <f t="shared" si="105"/>
        <v>0</v>
      </c>
      <c r="Q152" s="68">
        <v>0</v>
      </c>
      <c r="R152" s="67">
        <f>IF('5. Annual Budget'!$T162&lt;&gt;0,'5. Annual Budget'!T162,'5. Annual Budget'!S162)</f>
        <v>0</v>
      </c>
      <c r="S152" s="65">
        <f t="shared" si="112"/>
        <v>0</v>
      </c>
      <c r="T152" s="1"/>
      <c r="U152" s="453"/>
      <c r="V152" s="1"/>
      <c r="W152" s="66">
        <f t="shared" si="113"/>
        <v>0</v>
      </c>
      <c r="X152" s="67">
        <f t="shared" si="114"/>
        <v>0</v>
      </c>
      <c r="Y152" s="65">
        <f t="shared" si="109"/>
        <v>0</v>
      </c>
      <c r="Z152" s="115"/>
    </row>
    <row r="153" spans="1:26" ht="15.75" customHeight="1" x14ac:dyDescent="0.35">
      <c r="A153" s="19"/>
      <c r="B153" s="78"/>
      <c r="C153" s="490" t="s">
        <v>79</v>
      </c>
      <c r="D153" s="491"/>
      <c r="E153" s="28"/>
      <c r="F153" s="28"/>
      <c r="G153" s="28"/>
      <c r="H153" s="97">
        <v>0</v>
      </c>
      <c r="I153" s="98">
        <f>IF('5. Annual Budget'!$K163&lt;&gt;0,'5. Annual Budget'!K163,'5. Annual Budget'!J163)</f>
        <v>0</v>
      </c>
      <c r="J153" s="99">
        <f t="shared" si="110"/>
        <v>0</v>
      </c>
      <c r="K153" s="63">
        <v>0</v>
      </c>
      <c r="L153" s="67">
        <f>IF('5. Annual Budget'!$N163&lt;&gt;0,'5. Annual Budget'!N163,'5. Annual Budget'!M163)</f>
        <v>0</v>
      </c>
      <c r="M153" s="65">
        <f t="shared" si="111"/>
        <v>0</v>
      </c>
      <c r="N153" s="63">
        <v>0</v>
      </c>
      <c r="O153" s="67">
        <f>IF('5. Annual Budget'!$Q163&lt;&gt;0,'5. Annual Budget'!Q163,'5. Annual Budget'!P163)</f>
        <v>0</v>
      </c>
      <c r="P153" s="65">
        <f t="shared" si="105"/>
        <v>0</v>
      </c>
      <c r="Q153" s="68">
        <v>0</v>
      </c>
      <c r="R153" s="67">
        <f>IF('5. Annual Budget'!$T163&lt;&gt;0,'5. Annual Budget'!T163,'5. Annual Budget'!S163)</f>
        <v>0</v>
      </c>
      <c r="S153" s="65">
        <f t="shared" si="112"/>
        <v>0</v>
      </c>
      <c r="T153" s="1"/>
      <c r="U153" s="453"/>
      <c r="V153" s="1"/>
      <c r="W153" s="66">
        <f t="shared" si="113"/>
        <v>0</v>
      </c>
      <c r="X153" s="67">
        <f t="shared" si="114"/>
        <v>0</v>
      </c>
      <c r="Y153" s="65">
        <f t="shared" si="109"/>
        <v>0</v>
      </c>
      <c r="Z153" s="115"/>
    </row>
    <row r="154" spans="1:26" ht="15.75" customHeight="1" x14ac:dyDescent="0.35">
      <c r="A154" s="19"/>
      <c r="B154" s="78"/>
      <c r="C154" s="490" t="s">
        <v>245</v>
      </c>
      <c r="D154" s="491"/>
      <c r="E154" s="32"/>
      <c r="F154" s="32"/>
      <c r="G154" s="32"/>
      <c r="H154" s="97">
        <v>0</v>
      </c>
      <c r="I154" s="98">
        <f>IF('5. Annual Budget'!$K164&lt;&gt;0,'5. Annual Budget'!K164,'5. Annual Budget'!J164)</f>
        <v>0</v>
      </c>
      <c r="J154" s="99">
        <f t="shared" si="110"/>
        <v>0</v>
      </c>
      <c r="K154" s="63">
        <v>0</v>
      </c>
      <c r="L154" s="67">
        <f>IF('5. Annual Budget'!$N164&lt;&gt;0,'5. Annual Budget'!N164,'5. Annual Budget'!M164)</f>
        <v>0</v>
      </c>
      <c r="M154" s="65">
        <f t="shared" si="111"/>
        <v>0</v>
      </c>
      <c r="N154" s="63">
        <v>0</v>
      </c>
      <c r="O154" s="67">
        <f>IF('5. Annual Budget'!$Q164&lt;&gt;0,'5. Annual Budget'!Q164,'5. Annual Budget'!P164)</f>
        <v>0</v>
      </c>
      <c r="P154" s="65">
        <f t="shared" si="105"/>
        <v>0</v>
      </c>
      <c r="Q154" s="68">
        <v>0</v>
      </c>
      <c r="R154" s="67">
        <f>IF('5. Annual Budget'!$T164&lt;&gt;0,'5. Annual Budget'!T164,'5. Annual Budget'!S164)</f>
        <v>0</v>
      </c>
      <c r="S154" s="65">
        <f t="shared" si="112"/>
        <v>0</v>
      </c>
      <c r="T154" s="1"/>
      <c r="U154" s="453"/>
      <c r="V154" s="1"/>
      <c r="W154" s="66">
        <f t="shared" si="113"/>
        <v>0</v>
      </c>
      <c r="X154" s="67">
        <f t="shared" si="114"/>
        <v>0</v>
      </c>
      <c r="Y154" s="65">
        <f t="shared" si="109"/>
        <v>0</v>
      </c>
      <c r="Z154" s="115"/>
    </row>
    <row r="155" spans="1:26" ht="15.75" customHeight="1" x14ac:dyDescent="0.35">
      <c r="A155" s="19"/>
      <c r="B155" s="78"/>
      <c r="C155" s="490" t="s">
        <v>246</v>
      </c>
      <c r="D155" s="491"/>
      <c r="E155" s="32"/>
      <c r="F155" s="32"/>
      <c r="G155" s="32"/>
      <c r="H155" s="97">
        <v>0</v>
      </c>
      <c r="I155" s="98">
        <f>IF('5. Annual Budget'!$K165&lt;&gt;0,'5. Annual Budget'!K165,'5. Annual Budget'!J165)</f>
        <v>0</v>
      </c>
      <c r="J155" s="99">
        <f t="shared" si="110"/>
        <v>0</v>
      </c>
      <c r="K155" s="63">
        <v>0</v>
      </c>
      <c r="L155" s="67">
        <f>IF('5. Annual Budget'!$N165&lt;&gt;0,'5. Annual Budget'!N165,'5. Annual Budget'!M165)</f>
        <v>0</v>
      </c>
      <c r="M155" s="65">
        <f t="shared" si="111"/>
        <v>0</v>
      </c>
      <c r="N155" s="63">
        <v>0</v>
      </c>
      <c r="O155" s="67">
        <f>IF('5. Annual Budget'!$Q165&lt;&gt;0,'5. Annual Budget'!Q165,'5. Annual Budget'!P165)</f>
        <v>0</v>
      </c>
      <c r="P155" s="65">
        <f t="shared" si="105"/>
        <v>0</v>
      </c>
      <c r="Q155" s="68">
        <v>0</v>
      </c>
      <c r="R155" s="67">
        <f>IF('5. Annual Budget'!$T165&lt;&gt;0,'5. Annual Budget'!T165,'5. Annual Budget'!S165)</f>
        <v>0</v>
      </c>
      <c r="S155" s="65">
        <f t="shared" si="112"/>
        <v>0</v>
      </c>
      <c r="T155" s="1"/>
      <c r="U155" s="453"/>
      <c r="V155" s="1"/>
      <c r="W155" s="66">
        <f t="shared" si="113"/>
        <v>0</v>
      </c>
      <c r="X155" s="67">
        <f t="shared" si="114"/>
        <v>0</v>
      </c>
      <c r="Y155" s="65">
        <f t="shared" si="109"/>
        <v>0</v>
      </c>
      <c r="Z155" s="115"/>
    </row>
    <row r="156" spans="1:26" ht="15.75" customHeight="1" x14ac:dyDescent="0.35">
      <c r="A156" s="19"/>
      <c r="B156" s="78"/>
      <c r="C156" s="490" t="s">
        <v>80</v>
      </c>
      <c r="D156" s="491"/>
      <c r="E156" s="32"/>
      <c r="F156" s="32"/>
      <c r="G156" s="32"/>
      <c r="H156" s="97">
        <v>0</v>
      </c>
      <c r="I156" s="98">
        <f>IF('5. Annual Budget'!$K166&lt;&gt;0,'5. Annual Budget'!K166,'5. Annual Budget'!J166)</f>
        <v>0</v>
      </c>
      <c r="J156" s="99">
        <f t="shared" si="110"/>
        <v>0</v>
      </c>
      <c r="K156" s="63">
        <v>0</v>
      </c>
      <c r="L156" s="67">
        <f>IF('5. Annual Budget'!$N166&lt;&gt;0,'5. Annual Budget'!N166,'5. Annual Budget'!M166)</f>
        <v>0</v>
      </c>
      <c r="M156" s="65">
        <f t="shared" si="111"/>
        <v>0</v>
      </c>
      <c r="N156" s="63">
        <v>0</v>
      </c>
      <c r="O156" s="67">
        <f>IF('5. Annual Budget'!$Q166&lt;&gt;0,'5. Annual Budget'!Q166,'5. Annual Budget'!P166)</f>
        <v>0</v>
      </c>
      <c r="P156" s="65">
        <f t="shared" si="105"/>
        <v>0</v>
      </c>
      <c r="Q156" s="68">
        <v>0</v>
      </c>
      <c r="R156" s="67">
        <f>IF('5. Annual Budget'!$T166&lt;&gt;0,'5. Annual Budget'!T166,'5. Annual Budget'!S166)</f>
        <v>0</v>
      </c>
      <c r="S156" s="65">
        <f t="shared" si="112"/>
        <v>0</v>
      </c>
      <c r="T156" s="1"/>
      <c r="U156" s="453"/>
      <c r="V156" s="1"/>
      <c r="W156" s="66">
        <f t="shared" si="113"/>
        <v>0</v>
      </c>
      <c r="X156" s="67">
        <f t="shared" si="114"/>
        <v>0</v>
      </c>
      <c r="Y156" s="65">
        <f t="shared" si="109"/>
        <v>0</v>
      </c>
      <c r="Z156" s="115"/>
    </row>
    <row r="157" spans="1:26" ht="15.75" customHeight="1" x14ac:dyDescent="0.35">
      <c r="A157" s="19"/>
      <c r="B157" s="78"/>
      <c r="C157" s="490" t="s">
        <v>247</v>
      </c>
      <c r="D157" s="491"/>
      <c r="E157" s="32"/>
      <c r="F157" s="32"/>
      <c r="G157" s="32"/>
      <c r="H157" s="97">
        <v>0</v>
      </c>
      <c r="I157" s="98">
        <f>IF('5. Annual Budget'!$K167&lt;&gt;0,'5. Annual Budget'!K167,'5. Annual Budget'!J167)</f>
        <v>0</v>
      </c>
      <c r="J157" s="99">
        <f t="shared" si="110"/>
        <v>0</v>
      </c>
      <c r="K157" s="63">
        <v>0</v>
      </c>
      <c r="L157" s="67">
        <f>IF('5. Annual Budget'!$N167&lt;&gt;0,'5. Annual Budget'!N167,'5. Annual Budget'!M167)</f>
        <v>0</v>
      </c>
      <c r="M157" s="65">
        <f t="shared" si="111"/>
        <v>0</v>
      </c>
      <c r="N157" s="63">
        <v>0</v>
      </c>
      <c r="O157" s="67">
        <f>IF('5. Annual Budget'!$Q167&lt;&gt;0,'5. Annual Budget'!Q167,'5. Annual Budget'!P167)</f>
        <v>0</v>
      </c>
      <c r="P157" s="65">
        <f t="shared" si="105"/>
        <v>0</v>
      </c>
      <c r="Q157" s="68">
        <v>0</v>
      </c>
      <c r="R157" s="67">
        <f>IF('5. Annual Budget'!$T167&lt;&gt;0,'5. Annual Budget'!T167,'5. Annual Budget'!S167)</f>
        <v>0</v>
      </c>
      <c r="S157" s="65">
        <f t="shared" si="112"/>
        <v>0</v>
      </c>
      <c r="T157" s="1"/>
      <c r="U157" s="453"/>
      <c r="V157" s="1"/>
      <c r="W157" s="66">
        <f t="shared" si="113"/>
        <v>0</v>
      </c>
      <c r="X157" s="67">
        <f t="shared" si="114"/>
        <v>0</v>
      </c>
      <c r="Y157" s="65">
        <f t="shared" si="109"/>
        <v>0</v>
      </c>
      <c r="Z157" s="115"/>
    </row>
    <row r="158" spans="1:26" ht="15.75" customHeight="1" x14ac:dyDescent="0.35">
      <c r="A158" s="19"/>
      <c r="B158" s="78"/>
      <c r="C158" s="490" t="s">
        <v>250</v>
      </c>
      <c r="D158" s="491"/>
      <c r="E158" s="32"/>
      <c r="F158" s="32"/>
      <c r="G158" s="32"/>
      <c r="H158" s="97">
        <v>0</v>
      </c>
      <c r="I158" s="98">
        <f>IF('5. Annual Budget'!$K168&lt;&gt;0,'5. Annual Budget'!K168,'5. Annual Budget'!J168)</f>
        <v>0</v>
      </c>
      <c r="J158" s="99">
        <f t="shared" si="110"/>
        <v>0</v>
      </c>
      <c r="K158" s="63">
        <v>0</v>
      </c>
      <c r="L158" s="67">
        <f>IF('5. Annual Budget'!$N168&lt;&gt;0,'5. Annual Budget'!N168,'5. Annual Budget'!M168)</f>
        <v>0</v>
      </c>
      <c r="M158" s="65">
        <f t="shared" si="111"/>
        <v>0</v>
      </c>
      <c r="N158" s="63">
        <v>0</v>
      </c>
      <c r="O158" s="67">
        <f>IF('5. Annual Budget'!$Q168&lt;&gt;0,'5. Annual Budget'!Q168,'5. Annual Budget'!P168)</f>
        <v>0</v>
      </c>
      <c r="P158" s="65">
        <f t="shared" ref="P158" si="117">IF($N158&lt;&gt;0,O158-N158,0)</f>
        <v>0</v>
      </c>
      <c r="Q158" s="68">
        <v>0</v>
      </c>
      <c r="R158" s="67">
        <f>IF('5. Annual Budget'!$T168&lt;&gt;0,'5. Annual Budget'!T168,'5. Annual Budget'!S168)</f>
        <v>0</v>
      </c>
      <c r="S158" s="65">
        <f t="shared" si="112"/>
        <v>0</v>
      </c>
      <c r="T158" s="1"/>
      <c r="U158" s="453"/>
      <c r="V158" s="1"/>
      <c r="W158" s="66">
        <f t="shared" si="113"/>
        <v>0</v>
      </c>
      <c r="X158" s="67">
        <f t="shared" si="114"/>
        <v>0</v>
      </c>
      <c r="Y158" s="65">
        <f t="shared" ref="Y158" si="118">X158-W158</f>
        <v>0</v>
      </c>
      <c r="Z158" s="115"/>
    </row>
    <row r="159" spans="1:26" ht="15.75" customHeight="1" x14ac:dyDescent="0.35">
      <c r="A159" s="19"/>
      <c r="B159" s="78"/>
      <c r="C159" s="490"/>
      <c r="D159" s="491"/>
      <c r="E159" s="28"/>
      <c r="F159" s="38"/>
      <c r="G159" s="38"/>
      <c r="H159" s="376"/>
      <c r="I159" s="376"/>
      <c r="J159" s="376"/>
      <c r="K159" s="340"/>
      <c r="L159" s="340"/>
      <c r="M159" s="340"/>
      <c r="N159" s="340"/>
      <c r="O159" s="340"/>
      <c r="P159" s="340"/>
      <c r="Q159" s="340"/>
      <c r="R159" s="340"/>
      <c r="S159" s="340"/>
      <c r="U159" s="453"/>
      <c r="W159" s="340"/>
      <c r="X159" s="340"/>
      <c r="Y159" s="340"/>
      <c r="Z159" s="59"/>
    </row>
    <row r="160" spans="1:26" ht="15.75" customHeight="1" thickBot="1" x14ac:dyDescent="0.4">
      <c r="A160" s="19"/>
      <c r="B160" s="78"/>
      <c r="C160" s="492" t="s">
        <v>73</v>
      </c>
      <c r="D160" s="589"/>
      <c r="E160" s="30"/>
      <c r="F160" s="30"/>
      <c r="G160" s="30"/>
      <c r="H160" s="375">
        <f t="shared" ref="H160:S160" si="119">SUM(H143:H158)</f>
        <v>0</v>
      </c>
      <c r="I160" s="388">
        <f t="shared" si="119"/>
        <v>0</v>
      </c>
      <c r="J160" s="402">
        <f>SUM(J143:J158)</f>
        <v>0</v>
      </c>
      <c r="K160" s="353">
        <f t="shared" si="119"/>
        <v>0</v>
      </c>
      <c r="L160" s="358">
        <f t="shared" si="119"/>
        <v>0</v>
      </c>
      <c r="M160" s="362">
        <f t="shared" si="119"/>
        <v>0</v>
      </c>
      <c r="N160" s="353">
        <f t="shared" si="119"/>
        <v>0</v>
      </c>
      <c r="O160" s="358">
        <f t="shared" si="119"/>
        <v>0</v>
      </c>
      <c r="P160" s="362">
        <f t="shared" si="119"/>
        <v>0</v>
      </c>
      <c r="Q160" s="365">
        <f t="shared" si="119"/>
        <v>0</v>
      </c>
      <c r="R160" s="358">
        <f t="shared" si="119"/>
        <v>0</v>
      </c>
      <c r="S160" s="362">
        <f t="shared" si="119"/>
        <v>0</v>
      </c>
      <c r="T160" s="1"/>
      <c r="U160" s="457"/>
      <c r="V160" s="1"/>
      <c r="W160" s="353">
        <f>SUM(W143:W158)</f>
        <v>0</v>
      </c>
      <c r="X160" s="358">
        <f>SUM(X143:X158)</f>
        <v>0</v>
      </c>
      <c r="Y160" s="362">
        <f>SUM(Y143:Y158)</f>
        <v>0</v>
      </c>
      <c r="Z160" s="116"/>
    </row>
    <row r="161" spans="1:26" ht="15.75" customHeight="1" x14ac:dyDescent="0.35">
      <c r="A161" s="19"/>
      <c r="B161" s="78"/>
      <c r="C161" s="542"/>
      <c r="D161" s="491"/>
      <c r="E161" s="28"/>
      <c r="F161" s="38"/>
      <c r="G161" s="38"/>
      <c r="H161" s="377"/>
      <c r="I161" s="377"/>
      <c r="J161" s="377"/>
      <c r="K161" s="342"/>
      <c r="L161" s="342"/>
      <c r="M161" s="342"/>
      <c r="N161" s="342"/>
      <c r="O161" s="342"/>
      <c r="P161" s="342"/>
      <c r="Q161" s="342"/>
      <c r="R161" s="342"/>
      <c r="S161" s="342"/>
      <c r="U161" s="268"/>
      <c r="W161" s="342"/>
      <c r="X161" s="342"/>
      <c r="Y161" s="342"/>
      <c r="Z161" s="59"/>
    </row>
    <row r="162" spans="1:26" ht="15.75" customHeight="1" thickBot="1" x14ac:dyDescent="0.4">
      <c r="A162" s="19"/>
      <c r="B162" s="78"/>
      <c r="C162" s="540" t="s">
        <v>22</v>
      </c>
      <c r="D162" s="491"/>
      <c r="E162" s="38"/>
      <c r="F162" s="38"/>
      <c r="G162" s="38"/>
      <c r="H162" s="378"/>
      <c r="I162" s="378"/>
      <c r="J162" s="378"/>
      <c r="K162" s="343"/>
      <c r="L162" s="343"/>
      <c r="M162" s="343"/>
      <c r="N162" s="343"/>
      <c r="O162" s="343"/>
      <c r="P162" s="343"/>
      <c r="Q162" s="343"/>
      <c r="R162" s="343"/>
      <c r="S162" s="343"/>
      <c r="U162" s="267"/>
      <c r="W162" s="343"/>
      <c r="X162" s="343"/>
      <c r="Y162" s="343"/>
      <c r="Z162" s="59"/>
    </row>
    <row r="163" spans="1:26" ht="15.75" customHeight="1" x14ac:dyDescent="0.35">
      <c r="A163" s="19"/>
      <c r="B163" s="78"/>
      <c r="C163" s="490" t="s">
        <v>288</v>
      </c>
      <c r="D163" s="491"/>
      <c r="E163" s="32"/>
      <c r="F163" s="32"/>
      <c r="G163" s="32"/>
      <c r="H163" s="97">
        <v>0</v>
      </c>
      <c r="I163" s="98">
        <f>IF('5. Annual Budget'!$K173&lt;&gt;0,'5. Annual Budget'!K173,'5. Annual Budget'!J173)</f>
        <v>0</v>
      </c>
      <c r="J163" s="99">
        <f t="shared" ref="J163:J167" si="120">IF($H163&lt;&gt;0,I163-H163,0)</f>
        <v>0</v>
      </c>
      <c r="K163" s="63">
        <v>0</v>
      </c>
      <c r="L163" s="67">
        <f>IF('5. Annual Budget'!$N173&lt;&gt;0,'5. Annual Budget'!N173,'5. Annual Budget'!M173)</f>
        <v>0</v>
      </c>
      <c r="M163" s="65">
        <f t="shared" ref="M163:M167" si="121">IF($K163&lt;&gt;0,L163-K163,0)</f>
        <v>0</v>
      </c>
      <c r="N163" s="63">
        <v>0</v>
      </c>
      <c r="O163" s="67">
        <f>IF('5. Annual Budget'!$Q173&lt;&gt;0,'5. Annual Budget'!Q173,'5. Annual Budget'!P173)</f>
        <v>0</v>
      </c>
      <c r="P163" s="65">
        <f t="shared" ref="P163:P167" si="122">IF($N163&lt;&gt;0,O163-N163,0)</f>
        <v>0</v>
      </c>
      <c r="Q163" s="68">
        <v>0</v>
      </c>
      <c r="R163" s="67">
        <f>IF('5. Annual Budget'!$T173&lt;&gt;0,'5. Annual Budget'!T173,'5. Annual Budget'!S173)</f>
        <v>0</v>
      </c>
      <c r="S163" s="65">
        <f t="shared" ref="S163:S167" si="123">IF($Q163&lt;&gt;0,R163-Q163,0)</f>
        <v>0</v>
      </c>
      <c r="T163" s="1"/>
      <c r="U163" s="264" t="s">
        <v>385</v>
      </c>
      <c r="V163" s="1"/>
      <c r="W163" s="66">
        <f t="shared" ref="W163:W167" si="124">IF($H163&lt;&gt;0,H163,0)+IF($K163&lt;&gt;0,K163,0)+IF($N163&lt;&gt;0,N163,0)+IF($Q163&lt;&gt;0,Q163,0)</f>
        <v>0</v>
      </c>
      <c r="X163" s="67">
        <f t="shared" ref="X163:X167" si="125">SUM(IF($H163&lt;&gt;0,I163,0)+IF($K163&lt;&gt;0,L163,0)+IF($N163&lt;&gt;0,O163,0)+IF($Q163&lt;&gt;0,R163,0))</f>
        <v>0</v>
      </c>
      <c r="Y163" s="65">
        <f t="shared" ref="Y163:Y167" si="126">X163-W163</f>
        <v>0</v>
      </c>
      <c r="Z163" s="115"/>
    </row>
    <row r="164" spans="1:26" ht="15.75" customHeight="1" x14ac:dyDescent="0.35">
      <c r="A164" s="19"/>
      <c r="B164" s="78"/>
      <c r="C164" s="490" t="s">
        <v>289</v>
      </c>
      <c r="D164" s="491"/>
      <c r="E164" s="32"/>
      <c r="F164" s="32"/>
      <c r="G164" s="32"/>
      <c r="H164" s="97">
        <v>0</v>
      </c>
      <c r="I164" s="98">
        <f>IF('5. Annual Budget'!$K174&lt;&gt;0,'5. Annual Budget'!K174,'5. Annual Budget'!J174)</f>
        <v>0</v>
      </c>
      <c r="J164" s="99">
        <f t="shared" si="120"/>
        <v>0</v>
      </c>
      <c r="K164" s="63">
        <v>0</v>
      </c>
      <c r="L164" s="67">
        <f>IF('5. Annual Budget'!$N174&lt;&gt;0,'5. Annual Budget'!N174,'5. Annual Budget'!M174)</f>
        <v>0</v>
      </c>
      <c r="M164" s="65">
        <f t="shared" si="121"/>
        <v>0</v>
      </c>
      <c r="N164" s="63">
        <v>0</v>
      </c>
      <c r="O164" s="67">
        <f>IF('5. Annual Budget'!$Q174&lt;&gt;0,'5. Annual Budget'!Q174,'5. Annual Budget'!P174)</f>
        <v>0</v>
      </c>
      <c r="P164" s="65">
        <f t="shared" si="122"/>
        <v>0</v>
      </c>
      <c r="Q164" s="68">
        <v>0</v>
      </c>
      <c r="R164" s="67">
        <f>IF('5. Annual Budget'!$T174&lt;&gt;0,'5. Annual Budget'!T174,'5. Annual Budget'!S174)</f>
        <v>0</v>
      </c>
      <c r="S164" s="65">
        <f t="shared" si="123"/>
        <v>0</v>
      </c>
      <c r="T164" s="1"/>
      <c r="U164" s="499"/>
      <c r="V164" s="1"/>
      <c r="W164" s="66">
        <f t="shared" si="124"/>
        <v>0</v>
      </c>
      <c r="X164" s="67">
        <f t="shared" si="125"/>
        <v>0</v>
      </c>
      <c r="Y164" s="65">
        <f t="shared" si="126"/>
        <v>0</v>
      </c>
      <c r="Z164" s="115"/>
    </row>
    <row r="165" spans="1:26" ht="15.75" customHeight="1" x14ac:dyDescent="0.35">
      <c r="A165" s="19"/>
      <c r="B165" s="78"/>
      <c r="C165" s="490" t="s">
        <v>51</v>
      </c>
      <c r="D165" s="491"/>
      <c r="E165" s="32"/>
      <c r="F165" s="32"/>
      <c r="G165" s="32"/>
      <c r="H165" s="97">
        <v>0</v>
      </c>
      <c r="I165" s="98">
        <f>IF('5. Annual Budget'!$K175&lt;&gt;0,'5. Annual Budget'!K175,'5. Annual Budget'!J175)</f>
        <v>0</v>
      </c>
      <c r="J165" s="99">
        <f t="shared" si="120"/>
        <v>0</v>
      </c>
      <c r="K165" s="63">
        <v>0</v>
      </c>
      <c r="L165" s="67">
        <f>IF('5. Annual Budget'!$N175&lt;&gt;0,'5. Annual Budget'!N175,'5. Annual Budget'!M175)</f>
        <v>0</v>
      </c>
      <c r="M165" s="65">
        <f t="shared" si="121"/>
        <v>0</v>
      </c>
      <c r="N165" s="63">
        <v>0</v>
      </c>
      <c r="O165" s="67">
        <f>IF('5. Annual Budget'!$Q175&lt;&gt;0,'5. Annual Budget'!Q175,'5. Annual Budget'!P175)</f>
        <v>0</v>
      </c>
      <c r="P165" s="65">
        <f t="shared" ref="P165:P166" si="127">IF($N165&lt;&gt;0,O165-N165,0)</f>
        <v>0</v>
      </c>
      <c r="Q165" s="68">
        <v>0</v>
      </c>
      <c r="R165" s="67">
        <f>IF('5. Annual Budget'!$T175&lt;&gt;0,'5. Annual Budget'!T175,'5. Annual Budget'!S175)</f>
        <v>0</v>
      </c>
      <c r="S165" s="65">
        <f t="shared" si="123"/>
        <v>0</v>
      </c>
      <c r="T165" s="1"/>
      <c r="U165" s="453"/>
      <c r="V165" s="1"/>
      <c r="W165" s="66">
        <f t="shared" si="124"/>
        <v>0</v>
      </c>
      <c r="X165" s="67">
        <f t="shared" si="125"/>
        <v>0</v>
      </c>
      <c r="Y165" s="65">
        <f t="shared" ref="Y165:Y166" si="128">X165-W165</f>
        <v>0</v>
      </c>
      <c r="Z165" s="115"/>
    </row>
    <row r="166" spans="1:26" ht="15.75" customHeight="1" x14ac:dyDescent="0.35">
      <c r="A166" s="19"/>
      <c r="B166" s="78"/>
      <c r="C166" s="482" t="s">
        <v>331</v>
      </c>
      <c r="D166" s="483"/>
      <c r="E166" s="32"/>
      <c r="F166" s="32"/>
      <c r="G166" s="32"/>
      <c r="H166" s="97">
        <v>0</v>
      </c>
      <c r="I166" s="98">
        <f>IF('5. Annual Budget'!$K176&lt;&gt;0,'5. Annual Budget'!K176,'5. Annual Budget'!J176)</f>
        <v>0</v>
      </c>
      <c r="J166" s="99">
        <f t="shared" si="120"/>
        <v>0</v>
      </c>
      <c r="K166" s="63">
        <v>0</v>
      </c>
      <c r="L166" s="67">
        <f>IF('5. Annual Budget'!$N176&lt;&gt;0,'5. Annual Budget'!N176,'5. Annual Budget'!M176)</f>
        <v>0</v>
      </c>
      <c r="M166" s="65">
        <f t="shared" si="121"/>
        <v>0</v>
      </c>
      <c r="N166" s="63">
        <v>0</v>
      </c>
      <c r="O166" s="67">
        <f>IF('5. Annual Budget'!$Q176&lt;&gt;0,'5. Annual Budget'!Q176,'5. Annual Budget'!P176)</f>
        <v>0</v>
      </c>
      <c r="P166" s="65">
        <f t="shared" si="127"/>
        <v>0</v>
      </c>
      <c r="Q166" s="68">
        <v>0</v>
      </c>
      <c r="R166" s="67">
        <f>IF('5. Annual Budget'!$T176&lt;&gt;0,'5. Annual Budget'!T176,'5. Annual Budget'!S176)</f>
        <v>0</v>
      </c>
      <c r="S166" s="65">
        <f t="shared" si="123"/>
        <v>0</v>
      </c>
      <c r="T166" s="1"/>
      <c r="U166" s="453"/>
      <c r="V166" s="1"/>
      <c r="W166" s="66">
        <f t="shared" si="124"/>
        <v>0</v>
      </c>
      <c r="X166" s="67">
        <f t="shared" si="125"/>
        <v>0</v>
      </c>
      <c r="Y166" s="65">
        <f t="shared" si="128"/>
        <v>0</v>
      </c>
      <c r="Z166" s="115"/>
    </row>
    <row r="167" spans="1:26" ht="15.75" customHeight="1" x14ac:dyDescent="0.35">
      <c r="A167" s="19"/>
      <c r="B167" s="78"/>
      <c r="C167" s="490" t="s">
        <v>188</v>
      </c>
      <c r="D167" s="491"/>
      <c r="E167" s="32"/>
      <c r="F167" s="32"/>
      <c r="G167" s="32"/>
      <c r="H167" s="97">
        <v>0</v>
      </c>
      <c r="I167" s="98">
        <f>IF('5. Annual Budget'!$K177&lt;&gt;0,'5. Annual Budget'!K177,'5. Annual Budget'!J177)</f>
        <v>0</v>
      </c>
      <c r="J167" s="99">
        <f t="shared" si="120"/>
        <v>0</v>
      </c>
      <c r="K167" s="63">
        <v>0</v>
      </c>
      <c r="L167" s="67">
        <f>IF('5. Annual Budget'!$N177&lt;&gt;0,'5. Annual Budget'!N177,'5. Annual Budget'!M177)</f>
        <v>0</v>
      </c>
      <c r="M167" s="65">
        <f t="shared" si="121"/>
        <v>0</v>
      </c>
      <c r="N167" s="63">
        <v>0</v>
      </c>
      <c r="O167" s="67">
        <f>IF('5. Annual Budget'!$Q177&lt;&gt;0,'5. Annual Budget'!Q177,'5. Annual Budget'!P177)</f>
        <v>0</v>
      </c>
      <c r="P167" s="65">
        <f t="shared" si="122"/>
        <v>0</v>
      </c>
      <c r="Q167" s="68">
        <v>0</v>
      </c>
      <c r="R167" s="67">
        <f>IF('5. Annual Budget'!$T177&lt;&gt;0,'5. Annual Budget'!T177,'5. Annual Budget'!S177)</f>
        <v>0</v>
      </c>
      <c r="S167" s="65">
        <f t="shared" si="123"/>
        <v>0</v>
      </c>
      <c r="T167" s="1"/>
      <c r="U167" s="453"/>
      <c r="V167" s="1"/>
      <c r="W167" s="66">
        <f t="shared" si="124"/>
        <v>0</v>
      </c>
      <c r="X167" s="67">
        <f t="shared" si="125"/>
        <v>0</v>
      </c>
      <c r="Y167" s="65">
        <f t="shared" si="126"/>
        <v>0</v>
      </c>
      <c r="Z167" s="115"/>
    </row>
    <row r="168" spans="1:26" ht="15.75" customHeight="1" x14ac:dyDescent="0.35">
      <c r="A168" s="19"/>
      <c r="B168" s="78"/>
      <c r="C168" s="569"/>
      <c r="D168" s="558"/>
      <c r="E168" s="28"/>
      <c r="F168" s="38"/>
      <c r="G168" s="38"/>
      <c r="H168" s="376"/>
      <c r="I168" s="376"/>
      <c r="J168" s="376"/>
      <c r="K168" s="340"/>
      <c r="L168" s="340"/>
      <c r="M168" s="340"/>
      <c r="N168" s="340"/>
      <c r="O168" s="340"/>
      <c r="P168" s="340"/>
      <c r="Q168" s="340"/>
      <c r="R168" s="340"/>
      <c r="S168" s="340"/>
      <c r="U168" s="453"/>
      <c r="W168" s="340"/>
      <c r="X168" s="340"/>
      <c r="Y168" s="340"/>
      <c r="Z168" s="59"/>
    </row>
    <row r="169" spans="1:26" ht="15.75" customHeight="1" thickBot="1" x14ac:dyDescent="0.4">
      <c r="A169" s="19"/>
      <c r="B169" s="78"/>
      <c r="C169" s="492" t="s">
        <v>74</v>
      </c>
      <c r="D169" s="493"/>
      <c r="E169" s="30"/>
      <c r="F169" s="30"/>
      <c r="G169" s="30"/>
      <c r="H169" s="375">
        <f t="shared" ref="H169:S169" si="129">SUM(H163:H167)</f>
        <v>0</v>
      </c>
      <c r="I169" s="388">
        <f t="shared" si="129"/>
        <v>0</v>
      </c>
      <c r="J169" s="402">
        <f t="shared" si="129"/>
        <v>0</v>
      </c>
      <c r="K169" s="353">
        <f t="shared" si="129"/>
        <v>0</v>
      </c>
      <c r="L169" s="358">
        <f t="shared" si="129"/>
        <v>0</v>
      </c>
      <c r="M169" s="362">
        <f t="shared" si="129"/>
        <v>0</v>
      </c>
      <c r="N169" s="353">
        <f t="shared" si="129"/>
        <v>0</v>
      </c>
      <c r="O169" s="358">
        <f t="shared" si="129"/>
        <v>0</v>
      </c>
      <c r="P169" s="362">
        <f t="shared" si="129"/>
        <v>0</v>
      </c>
      <c r="Q169" s="365">
        <f t="shared" si="129"/>
        <v>0</v>
      </c>
      <c r="R169" s="358">
        <f t="shared" si="129"/>
        <v>0</v>
      </c>
      <c r="S169" s="65">
        <f t="shared" si="129"/>
        <v>0</v>
      </c>
      <c r="T169" s="1"/>
      <c r="U169" s="457"/>
      <c r="V169" s="1"/>
      <c r="W169" s="66">
        <f t="shared" ref="W169:Y169" si="130">SUM(W163:W167)</f>
        <v>0</v>
      </c>
      <c r="X169" s="358">
        <f t="shared" si="130"/>
        <v>0</v>
      </c>
      <c r="Y169" s="362">
        <f t="shared" si="130"/>
        <v>0</v>
      </c>
      <c r="Z169" s="116"/>
    </row>
    <row r="170" spans="1:26" ht="15.75" customHeight="1" x14ac:dyDescent="0.35">
      <c r="A170" s="19"/>
      <c r="B170" s="78"/>
      <c r="C170" s="541"/>
      <c r="D170" s="524"/>
      <c r="E170" s="28"/>
      <c r="F170" s="38"/>
      <c r="G170" s="38"/>
      <c r="H170" s="376"/>
      <c r="I170" s="376"/>
      <c r="J170" s="376"/>
      <c r="K170" s="340"/>
      <c r="L170" s="340"/>
      <c r="M170" s="340"/>
      <c r="N170" s="340"/>
      <c r="O170" s="340"/>
      <c r="P170" s="340"/>
      <c r="Q170" s="340"/>
      <c r="R170" s="340"/>
      <c r="S170" s="340"/>
      <c r="U170" s="259"/>
      <c r="W170" s="340"/>
      <c r="X170" s="340"/>
      <c r="Y170" s="340"/>
      <c r="Z170" s="59"/>
    </row>
    <row r="171" spans="1:26" ht="15.75" customHeight="1" x14ac:dyDescent="0.35">
      <c r="A171" s="19"/>
      <c r="B171" s="78"/>
      <c r="C171" s="545" t="s">
        <v>75</v>
      </c>
      <c r="D171" s="546"/>
      <c r="E171" s="25"/>
      <c r="F171" s="25"/>
      <c r="G171" s="25"/>
      <c r="H171" s="375">
        <f t="shared" ref="H171:S171" si="131">H98+H110+H116+H122+H140+H160+H169</f>
        <v>0</v>
      </c>
      <c r="I171" s="388">
        <f t="shared" si="131"/>
        <v>0</v>
      </c>
      <c r="J171" s="402">
        <f t="shared" si="131"/>
        <v>0</v>
      </c>
      <c r="K171" s="353">
        <f t="shared" si="131"/>
        <v>0</v>
      </c>
      <c r="L171" s="358">
        <f t="shared" si="131"/>
        <v>0</v>
      </c>
      <c r="M171" s="362">
        <f t="shared" si="131"/>
        <v>0</v>
      </c>
      <c r="N171" s="353">
        <f t="shared" si="131"/>
        <v>0</v>
      </c>
      <c r="O171" s="358">
        <f t="shared" si="131"/>
        <v>0</v>
      </c>
      <c r="P171" s="362">
        <f t="shared" si="131"/>
        <v>0</v>
      </c>
      <c r="Q171" s="365">
        <f t="shared" si="131"/>
        <v>0</v>
      </c>
      <c r="R171" s="358">
        <f t="shared" si="131"/>
        <v>0</v>
      </c>
      <c r="S171" s="65">
        <f t="shared" si="131"/>
        <v>0</v>
      </c>
      <c r="T171" s="1"/>
      <c r="U171" s="260"/>
      <c r="V171" s="1"/>
      <c r="W171" s="66">
        <f>W98+W110+W116+W122+W140+W160+W169</f>
        <v>0</v>
      </c>
      <c r="X171" s="358">
        <f>X98+X110+X116+X122+X140+X160+X169</f>
        <v>0</v>
      </c>
      <c r="Y171" s="362">
        <f>Y98+Y110+Y116+Y122+Y140+Y160+Y169</f>
        <v>0</v>
      </c>
      <c r="Z171" s="116"/>
    </row>
    <row r="172" spans="1:26" ht="15.75" customHeight="1" x14ac:dyDescent="0.35">
      <c r="A172" s="19"/>
      <c r="B172" s="78"/>
      <c r="C172" s="565"/>
      <c r="D172" s="566"/>
      <c r="E172" s="28"/>
      <c r="F172" s="38"/>
      <c r="G172" s="38"/>
      <c r="H172" s="376"/>
      <c r="I172" s="376"/>
      <c r="J172" s="376"/>
      <c r="K172" s="340"/>
      <c r="L172" s="340"/>
      <c r="M172" s="340"/>
      <c r="N172" s="340"/>
      <c r="O172" s="340"/>
      <c r="P172" s="340"/>
      <c r="Q172" s="340"/>
      <c r="R172" s="340"/>
      <c r="S172" s="340"/>
      <c r="U172" s="260"/>
      <c r="W172" s="340"/>
      <c r="X172" s="340"/>
      <c r="Y172" s="340"/>
      <c r="Z172" s="59"/>
    </row>
    <row r="173" spans="1:26" ht="15.75" customHeight="1" thickBot="1" x14ac:dyDescent="0.4">
      <c r="A173" s="19"/>
      <c r="B173" s="78"/>
      <c r="C173" s="567" t="s">
        <v>207</v>
      </c>
      <c r="D173" s="568"/>
      <c r="E173" s="25"/>
      <c r="F173" s="25"/>
      <c r="G173" s="25"/>
      <c r="H173" s="384">
        <f t="shared" ref="H173:S173" si="132">H55-H171</f>
        <v>0</v>
      </c>
      <c r="I173" s="391">
        <f t="shared" si="132"/>
        <v>0</v>
      </c>
      <c r="J173" s="405">
        <f t="shared" si="132"/>
        <v>0</v>
      </c>
      <c r="K173" s="354">
        <f t="shared" si="132"/>
        <v>0</v>
      </c>
      <c r="L173" s="359">
        <f t="shared" si="132"/>
        <v>0</v>
      </c>
      <c r="M173" s="363">
        <f t="shared" si="132"/>
        <v>0</v>
      </c>
      <c r="N173" s="354">
        <f t="shared" si="132"/>
        <v>0</v>
      </c>
      <c r="O173" s="359">
        <f t="shared" si="132"/>
        <v>0</v>
      </c>
      <c r="P173" s="363">
        <f t="shared" si="132"/>
        <v>0</v>
      </c>
      <c r="Q173" s="366">
        <f t="shared" si="132"/>
        <v>0</v>
      </c>
      <c r="R173" s="359">
        <f t="shared" si="132"/>
        <v>0</v>
      </c>
      <c r="S173" s="101">
        <f t="shared" si="132"/>
        <v>0</v>
      </c>
      <c r="T173" s="1"/>
      <c r="U173" s="260"/>
      <c r="V173" s="1"/>
      <c r="W173" s="106">
        <f>W55-W171</f>
        <v>0</v>
      </c>
      <c r="X173" s="359">
        <f>X55-X171</f>
        <v>0</v>
      </c>
      <c r="Y173" s="363">
        <f>Y55-Y171</f>
        <v>0</v>
      </c>
      <c r="Z173" s="116"/>
    </row>
    <row r="174" spans="1:26" x14ac:dyDescent="0.35">
      <c r="A174" s="19"/>
      <c r="B174" s="78"/>
      <c r="C174" s="54"/>
      <c r="D174" s="55"/>
      <c r="E174" s="12"/>
      <c r="F174" s="12"/>
      <c r="G174" s="12"/>
      <c r="H174" s="1"/>
      <c r="I174" s="1"/>
      <c r="J174" s="1"/>
      <c r="K174" s="1"/>
      <c r="L174" s="1"/>
      <c r="M174" s="1"/>
      <c r="N174" s="1"/>
      <c r="O174" s="1"/>
      <c r="P174" s="1"/>
      <c r="Q174" s="1"/>
      <c r="R174" s="1"/>
      <c r="S174" s="1"/>
      <c r="T174" s="1"/>
      <c r="U174" s="12"/>
      <c r="V174" s="1"/>
      <c r="W174" s="1"/>
      <c r="X174" s="1"/>
      <c r="Y174" s="1"/>
      <c r="Z174" s="60"/>
    </row>
    <row r="175" spans="1:26" s="19" customFormat="1" ht="15.75" customHeight="1" x14ac:dyDescent="0.3">
      <c r="B175" s="78"/>
      <c r="C175" s="33" t="s">
        <v>282</v>
      </c>
      <c r="D175" s="34"/>
      <c r="E175" s="35"/>
      <c r="F175" s="35"/>
      <c r="G175" s="35"/>
      <c r="H175" s="347"/>
      <c r="I175" s="347"/>
      <c r="J175" s="347"/>
      <c r="K175" s="347"/>
      <c r="L175" s="347"/>
      <c r="M175" s="347"/>
      <c r="N175" s="347"/>
      <c r="O175" s="337"/>
      <c r="P175" s="337"/>
      <c r="Q175" s="337"/>
      <c r="R175" s="337"/>
      <c r="S175" s="337"/>
      <c r="T175" s="12"/>
      <c r="U175" s="12"/>
      <c r="V175" s="12"/>
      <c r="W175" s="337"/>
      <c r="X175" s="337"/>
      <c r="Y175" s="337"/>
      <c r="Z175" s="60"/>
    </row>
    <row r="176" spans="1:26" s="23" customFormat="1" ht="31.5" customHeight="1" x14ac:dyDescent="0.35">
      <c r="B176" s="78"/>
      <c r="C176" s="552" t="s">
        <v>273</v>
      </c>
      <c r="D176" s="553"/>
      <c r="E176" s="553"/>
      <c r="F176" s="553"/>
      <c r="G176" s="553"/>
      <c r="H176" s="553"/>
      <c r="I176" s="553"/>
      <c r="J176" s="553"/>
      <c r="K176" s="553"/>
      <c r="L176" s="553"/>
      <c r="M176" s="553"/>
      <c r="N176" s="553"/>
      <c r="O176" s="367"/>
      <c r="P176" s="367"/>
      <c r="Q176" s="367"/>
      <c r="R176" s="367"/>
      <c r="S176" s="367"/>
      <c r="T176" s="190"/>
      <c r="U176" s="190"/>
      <c r="V176" s="190"/>
      <c r="W176" s="385"/>
      <c r="X176" s="367"/>
      <c r="Y176" s="385"/>
      <c r="Z176" s="191"/>
    </row>
    <row r="177" spans="2:26" s="23" customFormat="1" ht="15.75" customHeight="1" x14ac:dyDescent="0.35">
      <c r="B177" s="78"/>
      <c r="C177" s="552" t="s">
        <v>351</v>
      </c>
      <c r="D177" s="553"/>
      <c r="E177" s="553"/>
      <c r="F177" s="553"/>
      <c r="G177" s="553"/>
      <c r="H177" s="553"/>
      <c r="I177" s="553"/>
      <c r="J177" s="553"/>
      <c r="K177" s="553"/>
      <c r="L177" s="553"/>
      <c r="M177" s="553"/>
      <c r="N177" s="553"/>
      <c r="O177" s="367"/>
      <c r="P177" s="367"/>
      <c r="Q177" s="367"/>
      <c r="R177" s="367"/>
      <c r="S177" s="367"/>
      <c r="T177" s="190"/>
      <c r="U177" s="190"/>
      <c r="V177" s="190"/>
      <c r="W177" s="385"/>
      <c r="X177" s="367"/>
      <c r="Y177" s="385"/>
      <c r="Z177" s="191"/>
    </row>
    <row r="178" spans="2:26" s="23" customFormat="1" ht="31.75" customHeight="1" x14ac:dyDescent="0.35">
      <c r="B178" s="78"/>
      <c r="C178" s="552" t="s">
        <v>276</v>
      </c>
      <c r="D178" s="553"/>
      <c r="E178" s="553"/>
      <c r="F178" s="553"/>
      <c r="G178" s="553"/>
      <c r="H178" s="553"/>
      <c r="I178" s="553"/>
      <c r="J178" s="553"/>
      <c r="K178" s="553"/>
      <c r="L178" s="553"/>
      <c r="M178" s="553"/>
      <c r="N178" s="553"/>
      <c r="O178" s="367"/>
      <c r="P178" s="367"/>
      <c r="Q178" s="367"/>
      <c r="R178" s="367"/>
      <c r="S178" s="367"/>
      <c r="T178" s="190"/>
      <c r="U178" s="190"/>
      <c r="V178" s="190"/>
      <c r="W178" s="385"/>
      <c r="X178" s="367"/>
      <c r="Y178" s="385"/>
      <c r="Z178" s="191"/>
    </row>
    <row r="179" spans="2:26" s="23" customFormat="1" ht="15.75" customHeight="1" x14ac:dyDescent="0.35">
      <c r="B179" s="78"/>
      <c r="C179" s="552" t="s">
        <v>279</v>
      </c>
      <c r="D179" s="553"/>
      <c r="E179" s="553"/>
      <c r="F179" s="553"/>
      <c r="G179" s="553"/>
      <c r="H179" s="553"/>
      <c r="I179" s="553"/>
      <c r="J179" s="553"/>
      <c r="K179" s="553"/>
      <c r="L179" s="553"/>
      <c r="M179" s="553"/>
      <c r="N179" s="553"/>
      <c r="O179" s="368"/>
      <c r="P179" s="368"/>
      <c r="Q179" s="368"/>
      <c r="R179" s="368"/>
      <c r="S179" s="368"/>
      <c r="T179" s="36"/>
      <c r="U179" s="36"/>
      <c r="V179" s="36"/>
      <c r="W179" s="385"/>
      <c r="X179" s="368"/>
      <c r="Y179" s="385"/>
      <c r="Z179" s="191"/>
    </row>
    <row r="180" spans="2:26" s="23" customFormat="1" ht="15.75" customHeight="1" x14ac:dyDescent="0.35">
      <c r="B180" s="78"/>
      <c r="C180" s="552" t="s">
        <v>280</v>
      </c>
      <c r="D180" s="553"/>
      <c r="E180" s="553"/>
      <c r="F180" s="553"/>
      <c r="G180" s="553"/>
      <c r="H180" s="553"/>
      <c r="I180" s="553"/>
      <c r="J180" s="553"/>
      <c r="K180" s="553"/>
      <c r="L180" s="553"/>
      <c r="M180" s="553"/>
      <c r="N180" s="553"/>
      <c r="O180" s="367"/>
      <c r="P180" s="367"/>
      <c r="Q180" s="367"/>
      <c r="R180" s="367"/>
      <c r="S180" s="367"/>
      <c r="T180" s="190"/>
      <c r="U180" s="190"/>
      <c r="V180" s="190"/>
      <c r="W180" s="385"/>
      <c r="X180" s="367"/>
      <c r="Y180" s="385"/>
      <c r="Z180" s="191"/>
    </row>
    <row r="181" spans="2:26" s="23" customFormat="1" ht="15.75" customHeight="1" x14ac:dyDescent="0.35">
      <c r="B181" s="78"/>
      <c r="C181" s="552" t="s">
        <v>294</v>
      </c>
      <c r="D181" s="553"/>
      <c r="E181" s="553"/>
      <c r="F181" s="553"/>
      <c r="G181" s="553"/>
      <c r="H181" s="553"/>
      <c r="I181" s="553"/>
      <c r="J181" s="553"/>
      <c r="K181" s="553"/>
      <c r="L181" s="553"/>
      <c r="M181" s="553"/>
      <c r="N181" s="553"/>
      <c r="O181" s="367"/>
      <c r="P181" s="367"/>
      <c r="Q181" s="367"/>
      <c r="R181" s="367"/>
      <c r="S181" s="367"/>
      <c r="T181" s="190"/>
      <c r="U181" s="190"/>
      <c r="V181" s="190"/>
      <c r="W181" s="385"/>
      <c r="X181" s="367"/>
      <c r="Y181" s="385"/>
      <c r="Z181" s="191"/>
    </row>
    <row r="182" spans="2:26" s="23" customFormat="1" ht="15.75" customHeight="1" x14ac:dyDescent="0.35">
      <c r="B182" s="78"/>
      <c r="C182" s="552" t="s">
        <v>295</v>
      </c>
      <c r="D182" s="553"/>
      <c r="E182" s="553"/>
      <c r="F182" s="553"/>
      <c r="G182" s="553"/>
      <c r="H182" s="553"/>
      <c r="I182" s="553"/>
      <c r="J182" s="553"/>
      <c r="K182" s="553"/>
      <c r="L182" s="553"/>
      <c r="M182" s="553"/>
      <c r="N182" s="553"/>
      <c r="O182" s="367"/>
      <c r="P182" s="367"/>
      <c r="Q182" s="367"/>
      <c r="R182" s="367"/>
      <c r="S182" s="367"/>
      <c r="T182" s="190"/>
      <c r="U182" s="190"/>
      <c r="V182" s="190"/>
      <c r="W182" s="385"/>
      <c r="X182" s="367"/>
      <c r="Y182" s="385"/>
      <c r="Z182" s="191"/>
    </row>
    <row r="183" spans="2:26" s="23" customFormat="1" ht="15.75" customHeight="1" x14ac:dyDescent="0.35">
      <c r="B183" s="78"/>
      <c r="C183" s="552" t="s">
        <v>290</v>
      </c>
      <c r="D183" s="552"/>
      <c r="E183" s="552"/>
      <c r="F183" s="552"/>
      <c r="G183" s="552"/>
      <c r="H183" s="552"/>
      <c r="I183" s="552"/>
      <c r="J183" s="552"/>
      <c r="K183" s="552"/>
      <c r="L183" s="552"/>
      <c r="M183" s="552"/>
      <c r="N183" s="552"/>
      <c r="O183" s="367"/>
      <c r="P183" s="367"/>
      <c r="Q183" s="367"/>
      <c r="R183" s="367"/>
      <c r="S183" s="367"/>
      <c r="T183" s="190"/>
      <c r="U183" s="190"/>
      <c r="V183" s="190"/>
      <c r="W183" s="385"/>
      <c r="X183" s="367"/>
      <c r="Y183" s="385"/>
      <c r="Z183" s="191"/>
    </row>
    <row r="184" spans="2:26" s="23" customFormat="1" ht="15.75" customHeight="1" x14ac:dyDescent="0.35">
      <c r="B184" s="78"/>
      <c r="C184" s="552" t="s">
        <v>291</v>
      </c>
      <c r="D184" s="552"/>
      <c r="E184" s="552"/>
      <c r="F184" s="552"/>
      <c r="G184" s="552"/>
      <c r="H184" s="552"/>
      <c r="I184" s="552"/>
      <c r="J184" s="552"/>
      <c r="K184" s="552"/>
      <c r="L184" s="552"/>
      <c r="M184" s="552"/>
      <c r="N184" s="552"/>
      <c r="O184" s="367"/>
      <c r="P184" s="367"/>
      <c r="Q184" s="367"/>
      <c r="R184" s="367"/>
      <c r="S184" s="367"/>
      <c r="T184" s="190"/>
      <c r="U184" s="190"/>
      <c r="V184" s="190"/>
      <c r="W184" s="385"/>
      <c r="X184" s="367"/>
      <c r="Y184" s="385"/>
      <c r="Z184" s="191"/>
    </row>
    <row r="185" spans="2:26" s="23" customFormat="1" ht="15.75" customHeight="1" x14ac:dyDescent="0.35">
      <c r="B185" s="78"/>
      <c r="C185" s="552" t="s">
        <v>335</v>
      </c>
      <c r="D185" s="553"/>
      <c r="E185" s="553"/>
      <c r="F185" s="553"/>
      <c r="G185" s="553"/>
      <c r="H185" s="553"/>
      <c r="I185" s="553"/>
      <c r="J185" s="553"/>
      <c r="K185" s="553"/>
      <c r="L185" s="553"/>
      <c r="M185" s="553"/>
      <c r="N185" s="553"/>
      <c r="O185" s="367"/>
      <c r="P185" s="367"/>
      <c r="Q185" s="367"/>
      <c r="R185" s="367"/>
      <c r="S185" s="367"/>
      <c r="T185" s="190"/>
      <c r="U185" s="190"/>
      <c r="V185" s="190"/>
      <c r="W185" s="385"/>
      <c r="X185" s="367"/>
      <c r="Y185" s="385"/>
      <c r="Z185" s="191"/>
    </row>
    <row r="186" spans="2:26" s="23" customFormat="1" ht="31.75" customHeight="1" x14ac:dyDescent="0.35">
      <c r="B186" s="78"/>
      <c r="C186" s="552" t="s">
        <v>307</v>
      </c>
      <c r="D186" s="552"/>
      <c r="E186" s="552"/>
      <c r="F186" s="552"/>
      <c r="G186" s="552"/>
      <c r="H186" s="552"/>
      <c r="I186" s="552"/>
      <c r="J186" s="552"/>
      <c r="K186" s="552"/>
      <c r="L186" s="552"/>
      <c r="M186" s="552"/>
      <c r="N186" s="552"/>
      <c r="O186" s="367"/>
      <c r="P186" s="367"/>
      <c r="Q186" s="367"/>
      <c r="R186" s="367"/>
      <c r="S186" s="367"/>
      <c r="T186" s="190"/>
      <c r="U186" s="190"/>
      <c r="V186" s="190"/>
      <c r="W186" s="385"/>
      <c r="X186" s="367"/>
      <c r="Y186" s="385"/>
      <c r="Z186" s="191"/>
    </row>
    <row r="187" spans="2:26" s="19" customFormat="1" ht="15.75" customHeight="1" thickBot="1" x14ac:dyDescent="0.35">
      <c r="B187" s="79"/>
      <c r="C187" s="80"/>
      <c r="D187" s="81"/>
      <c r="E187" s="82"/>
      <c r="F187" s="82"/>
      <c r="G187" s="82"/>
      <c r="H187" s="348"/>
      <c r="I187" s="348"/>
      <c r="J187" s="348"/>
      <c r="K187" s="348"/>
      <c r="L187" s="348"/>
      <c r="M187" s="348"/>
      <c r="N187" s="348"/>
      <c r="O187" s="348"/>
      <c r="P187" s="348"/>
      <c r="Q187" s="348"/>
      <c r="R187" s="348"/>
      <c r="S187" s="348"/>
      <c r="T187" s="82"/>
      <c r="U187" s="82"/>
      <c r="V187" s="82"/>
      <c r="W187" s="348"/>
      <c r="X187" s="348"/>
      <c r="Y187" s="348"/>
      <c r="Z187" s="83"/>
    </row>
    <row r="188" spans="2:26" x14ac:dyDescent="0.35">
      <c r="T188"/>
      <c r="V188"/>
      <c r="Z188"/>
    </row>
    <row r="189" spans="2:26" x14ac:dyDescent="0.35">
      <c r="T189"/>
      <c r="V189"/>
      <c r="Z189"/>
    </row>
    <row r="190" spans="2:26" x14ac:dyDescent="0.35">
      <c r="T190"/>
      <c r="V190"/>
      <c r="Z190"/>
    </row>
    <row r="191" spans="2:26" x14ac:dyDescent="0.35">
      <c r="T191"/>
      <c r="V191"/>
      <c r="Z191"/>
    </row>
    <row r="192" spans="2:26" x14ac:dyDescent="0.35">
      <c r="T192"/>
      <c r="V192"/>
      <c r="Z192"/>
    </row>
    <row r="193" spans="20:26" x14ac:dyDescent="0.35">
      <c r="T193"/>
      <c r="V193"/>
      <c r="Z193"/>
    </row>
    <row r="194" spans="20:26" x14ac:dyDescent="0.35">
      <c r="T194"/>
      <c r="V194"/>
      <c r="Z194"/>
    </row>
    <row r="195" spans="20:26" x14ac:dyDescent="0.35">
      <c r="T195"/>
      <c r="V195"/>
      <c r="Z195"/>
    </row>
    <row r="196" spans="20:26" x14ac:dyDescent="0.35">
      <c r="T196"/>
      <c r="V196"/>
      <c r="Z196"/>
    </row>
    <row r="197" spans="20:26" x14ac:dyDescent="0.35">
      <c r="T197"/>
      <c r="V197"/>
      <c r="Z197"/>
    </row>
    <row r="198" spans="20:26" x14ac:dyDescent="0.35">
      <c r="T198"/>
      <c r="V198"/>
      <c r="Z198"/>
    </row>
    <row r="199" spans="20:26" x14ac:dyDescent="0.35">
      <c r="T199"/>
      <c r="V199"/>
      <c r="Z199"/>
    </row>
    <row r="200" spans="20:26" x14ac:dyDescent="0.35">
      <c r="T200"/>
      <c r="V200"/>
      <c r="Z200"/>
    </row>
    <row r="201" spans="20:26" x14ac:dyDescent="0.35">
      <c r="T201"/>
      <c r="V201"/>
      <c r="Z201"/>
    </row>
    <row r="202" spans="20:26" x14ac:dyDescent="0.35">
      <c r="T202"/>
      <c r="V202"/>
      <c r="Z202"/>
    </row>
    <row r="203" spans="20:26" x14ac:dyDescent="0.35">
      <c r="T203"/>
      <c r="V203"/>
      <c r="Z203"/>
    </row>
    <row r="204" spans="20:26" x14ac:dyDescent="0.35">
      <c r="T204"/>
      <c r="V204"/>
      <c r="Z204"/>
    </row>
    <row r="205" spans="20:26" x14ac:dyDescent="0.35">
      <c r="T205"/>
      <c r="V205"/>
      <c r="Z205"/>
    </row>
    <row r="206" spans="20:26" x14ac:dyDescent="0.35">
      <c r="T206"/>
      <c r="V206"/>
      <c r="Z206"/>
    </row>
    <row r="207" spans="20:26" x14ac:dyDescent="0.35">
      <c r="T207"/>
      <c r="V207"/>
      <c r="Z207"/>
    </row>
    <row r="208" spans="20:26" x14ac:dyDescent="0.35">
      <c r="T208"/>
      <c r="V208"/>
      <c r="Z208"/>
    </row>
    <row r="209" spans="20:26" x14ac:dyDescent="0.35">
      <c r="T209"/>
      <c r="V209"/>
      <c r="Z209"/>
    </row>
    <row r="210" spans="20:26" x14ac:dyDescent="0.35">
      <c r="T210"/>
      <c r="V210"/>
      <c r="Z210"/>
    </row>
    <row r="211" spans="20:26" x14ac:dyDescent="0.35">
      <c r="T211"/>
      <c r="V211"/>
      <c r="Z211"/>
    </row>
    <row r="212" spans="20:26" x14ac:dyDescent="0.35">
      <c r="T212"/>
      <c r="V212"/>
      <c r="Z212"/>
    </row>
    <row r="213" spans="20:26" x14ac:dyDescent="0.35">
      <c r="T213"/>
      <c r="V213"/>
      <c r="Z213"/>
    </row>
    <row r="214" spans="20:26" x14ac:dyDescent="0.35">
      <c r="T214"/>
      <c r="V214"/>
      <c r="Z214"/>
    </row>
    <row r="215" spans="20:26" x14ac:dyDescent="0.35">
      <c r="T215"/>
      <c r="V215"/>
      <c r="Z215"/>
    </row>
    <row r="216" spans="20:26" x14ac:dyDescent="0.35">
      <c r="T216"/>
      <c r="V216"/>
      <c r="Z216"/>
    </row>
    <row r="217" spans="20:26" x14ac:dyDescent="0.35">
      <c r="T217"/>
      <c r="V217"/>
      <c r="Z217"/>
    </row>
    <row r="218" spans="20:26" x14ac:dyDescent="0.35">
      <c r="T218"/>
      <c r="V218"/>
      <c r="Z218"/>
    </row>
    <row r="219" spans="20:26" x14ac:dyDescent="0.35">
      <c r="T219"/>
      <c r="V219"/>
      <c r="Z219"/>
    </row>
    <row r="220" spans="20:26" x14ac:dyDescent="0.35">
      <c r="T220"/>
      <c r="V220"/>
      <c r="Z220"/>
    </row>
    <row r="221" spans="20:26" x14ac:dyDescent="0.35">
      <c r="T221"/>
      <c r="V221"/>
      <c r="Z221"/>
    </row>
    <row r="222" spans="20:26" x14ac:dyDescent="0.35">
      <c r="T222"/>
      <c r="V222"/>
      <c r="Z222"/>
    </row>
    <row r="223" spans="20:26" x14ac:dyDescent="0.35">
      <c r="T223"/>
      <c r="V223"/>
      <c r="Z223"/>
    </row>
    <row r="224" spans="20:26" x14ac:dyDescent="0.35">
      <c r="T224"/>
      <c r="V224"/>
      <c r="Z224"/>
    </row>
    <row r="225" spans="20:26" x14ac:dyDescent="0.35">
      <c r="T225"/>
      <c r="V225"/>
      <c r="Z225"/>
    </row>
    <row r="226" spans="20:26" x14ac:dyDescent="0.35">
      <c r="T226"/>
      <c r="V226"/>
      <c r="Z226"/>
    </row>
    <row r="227" spans="20:26" x14ac:dyDescent="0.35">
      <c r="T227"/>
      <c r="V227"/>
      <c r="Z227"/>
    </row>
    <row r="228" spans="20:26" x14ac:dyDescent="0.35">
      <c r="T228"/>
      <c r="V228"/>
      <c r="Z228"/>
    </row>
    <row r="229" spans="20:26" x14ac:dyDescent="0.35">
      <c r="T229"/>
      <c r="V229"/>
      <c r="Z229"/>
    </row>
    <row r="230" spans="20:26" x14ac:dyDescent="0.35">
      <c r="T230"/>
      <c r="V230"/>
      <c r="Z230"/>
    </row>
    <row r="231" spans="20:26" x14ac:dyDescent="0.35">
      <c r="T231"/>
      <c r="V231"/>
      <c r="Z231"/>
    </row>
    <row r="232" spans="20:26" x14ac:dyDescent="0.35">
      <c r="T232"/>
      <c r="V232"/>
      <c r="Z232"/>
    </row>
    <row r="233" spans="20:26" x14ac:dyDescent="0.35">
      <c r="T233"/>
      <c r="V233"/>
      <c r="Z233"/>
    </row>
    <row r="234" spans="20:26" x14ac:dyDescent="0.35">
      <c r="T234"/>
      <c r="V234"/>
      <c r="Z234"/>
    </row>
    <row r="235" spans="20:26" x14ac:dyDescent="0.35">
      <c r="T235"/>
      <c r="V235"/>
      <c r="Z235"/>
    </row>
    <row r="236" spans="20:26" x14ac:dyDescent="0.35">
      <c r="T236"/>
      <c r="V236"/>
      <c r="Z236"/>
    </row>
    <row r="237" spans="20:26" x14ac:dyDescent="0.35">
      <c r="T237"/>
      <c r="V237"/>
      <c r="Z237"/>
    </row>
    <row r="238" spans="20:26" x14ac:dyDescent="0.35">
      <c r="T238"/>
      <c r="V238"/>
      <c r="Z238"/>
    </row>
    <row r="239" spans="20:26" x14ac:dyDescent="0.35">
      <c r="T239"/>
      <c r="V239"/>
      <c r="Z239"/>
    </row>
    <row r="240" spans="20:26" x14ac:dyDescent="0.35">
      <c r="T240"/>
      <c r="V240"/>
      <c r="Z240"/>
    </row>
    <row r="241" spans="20:26" x14ac:dyDescent="0.35">
      <c r="T241"/>
      <c r="V241"/>
      <c r="Z241"/>
    </row>
    <row r="242" spans="20:26" x14ac:dyDescent="0.35">
      <c r="T242"/>
      <c r="V242"/>
      <c r="Z242"/>
    </row>
    <row r="243" spans="20:26" x14ac:dyDescent="0.35">
      <c r="T243"/>
      <c r="V243"/>
      <c r="Z243"/>
    </row>
    <row r="244" spans="20:26" x14ac:dyDescent="0.35">
      <c r="T244"/>
      <c r="V244"/>
      <c r="Z244"/>
    </row>
    <row r="245" spans="20:26" x14ac:dyDescent="0.35">
      <c r="T245"/>
      <c r="V245"/>
      <c r="Z245"/>
    </row>
    <row r="246" spans="20:26" x14ac:dyDescent="0.35">
      <c r="T246"/>
      <c r="V246"/>
      <c r="Z246"/>
    </row>
    <row r="247" spans="20:26" x14ac:dyDescent="0.35">
      <c r="T247"/>
      <c r="V247"/>
      <c r="Z247"/>
    </row>
    <row r="248" spans="20:26" x14ac:dyDescent="0.35">
      <c r="T248"/>
      <c r="V248"/>
      <c r="Z248"/>
    </row>
    <row r="249" spans="20:26" x14ac:dyDescent="0.35">
      <c r="T249"/>
      <c r="V249"/>
      <c r="Z249"/>
    </row>
    <row r="250" spans="20:26" x14ac:dyDescent="0.35">
      <c r="T250"/>
      <c r="V250"/>
      <c r="Z250"/>
    </row>
    <row r="251" spans="20:26" x14ac:dyDescent="0.35">
      <c r="T251"/>
      <c r="V251"/>
      <c r="Z251"/>
    </row>
    <row r="252" spans="20:26" x14ac:dyDescent="0.35">
      <c r="T252"/>
      <c r="V252"/>
      <c r="Z252"/>
    </row>
    <row r="253" spans="20:26" x14ac:dyDescent="0.35">
      <c r="T253"/>
      <c r="V253"/>
      <c r="Z253"/>
    </row>
    <row r="254" spans="20:26" x14ac:dyDescent="0.35">
      <c r="T254"/>
      <c r="V254"/>
      <c r="Z254"/>
    </row>
    <row r="255" spans="20:26" x14ac:dyDescent="0.35">
      <c r="T255"/>
      <c r="V255"/>
      <c r="Z255"/>
    </row>
    <row r="256" spans="20:26" x14ac:dyDescent="0.35">
      <c r="T256"/>
      <c r="V256"/>
      <c r="Z256"/>
    </row>
    <row r="257" spans="20:26" x14ac:dyDescent="0.35">
      <c r="T257"/>
      <c r="V257"/>
      <c r="Z257"/>
    </row>
    <row r="258" spans="20:26" x14ac:dyDescent="0.35">
      <c r="T258"/>
      <c r="V258"/>
      <c r="Z258"/>
    </row>
    <row r="259" spans="20:26" x14ac:dyDescent="0.35">
      <c r="T259"/>
      <c r="V259"/>
      <c r="Z259"/>
    </row>
    <row r="260" spans="20:26" x14ac:dyDescent="0.35">
      <c r="T260"/>
      <c r="V260"/>
      <c r="Z260"/>
    </row>
    <row r="261" spans="20:26" x14ac:dyDescent="0.35">
      <c r="T261"/>
      <c r="V261"/>
      <c r="Z261"/>
    </row>
    <row r="262" spans="20:26" x14ac:dyDescent="0.35">
      <c r="T262"/>
      <c r="V262"/>
      <c r="Z262"/>
    </row>
    <row r="263" spans="20:26" x14ac:dyDescent="0.35">
      <c r="T263"/>
      <c r="V263"/>
      <c r="Z263"/>
    </row>
    <row r="264" spans="20:26" x14ac:dyDescent="0.35">
      <c r="T264"/>
      <c r="V264"/>
      <c r="Z264"/>
    </row>
    <row r="265" spans="20:26" x14ac:dyDescent="0.35">
      <c r="T265"/>
      <c r="V265"/>
      <c r="Z265"/>
    </row>
    <row r="266" spans="20:26" x14ac:dyDescent="0.35">
      <c r="T266"/>
      <c r="V266"/>
      <c r="Z266"/>
    </row>
    <row r="267" spans="20:26" x14ac:dyDescent="0.35">
      <c r="T267"/>
      <c r="V267"/>
      <c r="Z267"/>
    </row>
    <row r="268" spans="20:26" x14ac:dyDescent="0.35">
      <c r="T268"/>
      <c r="V268"/>
      <c r="Z268"/>
    </row>
    <row r="269" spans="20:26" x14ac:dyDescent="0.35">
      <c r="T269"/>
      <c r="V269"/>
      <c r="Z269"/>
    </row>
    <row r="270" spans="20:26" x14ac:dyDescent="0.35">
      <c r="T270"/>
      <c r="V270"/>
      <c r="Z270"/>
    </row>
    <row r="271" spans="20:26" x14ac:dyDescent="0.35">
      <c r="T271"/>
      <c r="V271"/>
      <c r="Z271"/>
    </row>
    <row r="272" spans="20:26" x14ac:dyDescent="0.35">
      <c r="T272"/>
      <c r="V272"/>
      <c r="Z272"/>
    </row>
    <row r="273" spans="20:26" x14ac:dyDescent="0.35">
      <c r="T273"/>
      <c r="V273"/>
      <c r="Z273"/>
    </row>
    <row r="274" spans="20:26" x14ac:dyDescent="0.35">
      <c r="T274"/>
      <c r="V274"/>
      <c r="Z274"/>
    </row>
    <row r="275" spans="20:26" x14ac:dyDescent="0.35">
      <c r="T275"/>
      <c r="V275"/>
      <c r="Z275"/>
    </row>
    <row r="276" spans="20:26" x14ac:dyDescent="0.35">
      <c r="T276"/>
      <c r="V276"/>
      <c r="Z276"/>
    </row>
    <row r="277" spans="20:26" x14ac:dyDescent="0.35">
      <c r="T277"/>
      <c r="V277"/>
      <c r="Z277"/>
    </row>
    <row r="278" spans="20:26" x14ac:dyDescent="0.35">
      <c r="T278"/>
      <c r="V278"/>
      <c r="Z278"/>
    </row>
    <row r="279" spans="20:26" x14ac:dyDescent="0.35">
      <c r="T279"/>
      <c r="V279"/>
      <c r="Z279"/>
    </row>
    <row r="280" spans="20:26" x14ac:dyDescent="0.35">
      <c r="T280"/>
      <c r="V280"/>
      <c r="Z280"/>
    </row>
    <row r="281" spans="20:26" x14ac:dyDescent="0.35">
      <c r="T281"/>
      <c r="V281"/>
      <c r="Z281"/>
    </row>
    <row r="282" spans="20:26" x14ac:dyDescent="0.35">
      <c r="T282"/>
      <c r="V282"/>
      <c r="Z282"/>
    </row>
    <row r="283" spans="20:26" x14ac:dyDescent="0.35">
      <c r="T283"/>
      <c r="V283"/>
      <c r="Z283"/>
    </row>
    <row r="284" spans="20:26" x14ac:dyDescent="0.35">
      <c r="T284"/>
      <c r="V284"/>
      <c r="Z284"/>
    </row>
    <row r="285" spans="20:26" x14ac:dyDescent="0.35">
      <c r="T285"/>
      <c r="V285"/>
      <c r="Z285"/>
    </row>
    <row r="286" spans="20:26" x14ac:dyDescent="0.35">
      <c r="T286"/>
      <c r="V286"/>
      <c r="Z286"/>
    </row>
    <row r="287" spans="20:26" x14ac:dyDescent="0.35">
      <c r="T287"/>
      <c r="V287"/>
      <c r="Z287"/>
    </row>
    <row r="288" spans="20:26" x14ac:dyDescent="0.35">
      <c r="T288"/>
      <c r="V288"/>
      <c r="Z288"/>
    </row>
    <row r="289" spans="20:26" x14ac:dyDescent="0.35">
      <c r="T289"/>
      <c r="V289"/>
      <c r="Z289"/>
    </row>
    <row r="290" spans="20:26" x14ac:dyDescent="0.35">
      <c r="T290"/>
      <c r="V290"/>
      <c r="Z290"/>
    </row>
    <row r="291" spans="20:26" x14ac:dyDescent="0.35">
      <c r="T291"/>
      <c r="V291"/>
      <c r="Z291"/>
    </row>
    <row r="292" spans="20:26" x14ac:dyDescent="0.35">
      <c r="T292"/>
      <c r="V292"/>
      <c r="Z292"/>
    </row>
    <row r="293" spans="20:26" x14ac:dyDescent="0.35">
      <c r="T293"/>
      <c r="V293"/>
      <c r="Z293"/>
    </row>
    <row r="294" spans="20:26" x14ac:dyDescent="0.35">
      <c r="T294"/>
      <c r="V294"/>
      <c r="Z294"/>
    </row>
    <row r="295" spans="20:26" x14ac:dyDescent="0.35">
      <c r="T295"/>
      <c r="V295"/>
      <c r="Z295"/>
    </row>
    <row r="296" spans="20:26" x14ac:dyDescent="0.35">
      <c r="T296"/>
      <c r="V296"/>
      <c r="Z296"/>
    </row>
    <row r="297" spans="20:26" x14ac:dyDescent="0.35">
      <c r="T297"/>
      <c r="V297"/>
      <c r="Z297"/>
    </row>
    <row r="298" spans="20:26" x14ac:dyDescent="0.35">
      <c r="T298"/>
      <c r="V298"/>
      <c r="Z298"/>
    </row>
    <row r="299" spans="20:26" x14ac:dyDescent="0.35">
      <c r="T299"/>
      <c r="V299"/>
      <c r="Z299"/>
    </row>
    <row r="300" spans="20:26" x14ac:dyDescent="0.35">
      <c r="T300"/>
      <c r="V300"/>
      <c r="Z300"/>
    </row>
    <row r="301" spans="20:26" x14ac:dyDescent="0.35">
      <c r="T301"/>
      <c r="V301"/>
      <c r="Z301"/>
    </row>
    <row r="302" spans="20:26" x14ac:dyDescent="0.35">
      <c r="T302"/>
      <c r="V302"/>
      <c r="Z302"/>
    </row>
    <row r="303" spans="20:26" x14ac:dyDescent="0.35">
      <c r="T303"/>
      <c r="V303"/>
      <c r="Z303"/>
    </row>
    <row r="304" spans="20:26" x14ac:dyDescent="0.35">
      <c r="T304"/>
      <c r="V304"/>
      <c r="Z304"/>
    </row>
    <row r="305" spans="20:26" x14ac:dyDescent="0.35">
      <c r="T305"/>
      <c r="V305"/>
      <c r="Z305"/>
    </row>
    <row r="306" spans="20:26" x14ac:dyDescent="0.35">
      <c r="T306"/>
      <c r="V306"/>
      <c r="Z306"/>
    </row>
    <row r="307" spans="20:26" x14ac:dyDescent="0.35">
      <c r="T307"/>
      <c r="V307"/>
      <c r="Z307"/>
    </row>
    <row r="308" spans="20:26" x14ac:dyDescent="0.35">
      <c r="T308"/>
      <c r="V308"/>
      <c r="Z308"/>
    </row>
    <row r="309" spans="20:26" x14ac:dyDescent="0.35">
      <c r="T309"/>
      <c r="V309"/>
      <c r="Z309"/>
    </row>
    <row r="310" spans="20:26" x14ac:dyDescent="0.35">
      <c r="T310"/>
      <c r="V310"/>
      <c r="Z310"/>
    </row>
    <row r="311" spans="20:26" x14ac:dyDescent="0.35">
      <c r="T311"/>
      <c r="V311"/>
      <c r="Z311"/>
    </row>
    <row r="312" spans="20:26" x14ac:dyDescent="0.35">
      <c r="T312"/>
      <c r="V312"/>
      <c r="Z312"/>
    </row>
    <row r="313" spans="20:26" x14ac:dyDescent="0.35">
      <c r="T313"/>
      <c r="V313"/>
      <c r="Z313"/>
    </row>
    <row r="314" spans="20:26" x14ac:dyDescent="0.35">
      <c r="T314"/>
      <c r="V314"/>
      <c r="Z314"/>
    </row>
    <row r="315" spans="20:26" x14ac:dyDescent="0.35">
      <c r="T315"/>
      <c r="V315"/>
      <c r="Z315"/>
    </row>
    <row r="316" spans="20:26" x14ac:dyDescent="0.35">
      <c r="T316"/>
      <c r="V316"/>
      <c r="Z316"/>
    </row>
    <row r="317" spans="20:26" x14ac:dyDescent="0.35">
      <c r="T317"/>
      <c r="V317"/>
      <c r="Z317"/>
    </row>
    <row r="318" spans="20:26" x14ac:dyDescent="0.35">
      <c r="T318"/>
      <c r="V318"/>
      <c r="Z318"/>
    </row>
    <row r="319" spans="20:26" x14ac:dyDescent="0.35">
      <c r="T319"/>
      <c r="V319"/>
      <c r="Z319"/>
    </row>
    <row r="320" spans="20:26" x14ac:dyDescent="0.35">
      <c r="T320"/>
      <c r="V320"/>
      <c r="Z320"/>
    </row>
    <row r="321" spans="20:26" x14ac:dyDescent="0.35">
      <c r="T321"/>
      <c r="V321"/>
      <c r="Z321"/>
    </row>
    <row r="322" spans="20:26" x14ac:dyDescent="0.35">
      <c r="T322"/>
      <c r="V322"/>
      <c r="Z322"/>
    </row>
    <row r="323" spans="20:26" x14ac:dyDescent="0.35">
      <c r="T323"/>
      <c r="V323"/>
      <c r="Z323"/>
    </row>
    <row r="324" spans="20:26" x14ac:dyDescent="0.35">
      <c r="T324"/>
      <c r="V324"/>
      <c r="Z324"/>
    </row>
    <row r="325" spans="20:26" x14ac:dyDescent="0.35">
      <c r="T325"/>
      <c r="V325"/>
      <c r="Z325"/>
    </row>
    <row r="326" spans="20:26" x14ac:dyDescent="0.35">
      <c r="T326"/>
      <c r="V326"/>
      <c r="Z326"/>
    </row>
    <row r="327" spans="20:26" x14ac:dyDescent="0.35">
      <c r="T327"/>
      <c r="V327"/>
      <c r="Z327"/>
    </row>
    <row r="328" spans="20:26" x14ac:dyDescent="0.35">
      <c r="T328"/>
      <c r="V328"/>
      <c r="Z328"/>
    </row>
    <row r="329" spans="20:26" x14ac:dyDescent="0.35">
      <c r="T329"/>
      <c r="V329"/>
      <c r="Z329"/>
    </row>
    <row r="330" spans="20:26" x14ac:dyDescent="0.35">
      <c r="T330"/>
      <c r="V330"/>
      <c r="Z330"/>
    </row>
    <row r="331" spans="20:26" x14ac:dyDescent="0.35">
      <c r="T331"/>
      <c r="V331"/>
      <c r="Z331"/>
    </row>
    <row r="332" spans="20:26" x14ac:dyDescent="0.35">
      <c r="T332"/>
      <c r="V332"/>
      <c r="Z332"/>
    </row>
    <row r="333" spans="20:26" x14ac:dyDescent="0.35">
      <c r="T333"/>
      <c r="V333"/>
      <c r="Z333"/>
    </row>
    <row r="334" spans="20:26" x14ac:dyDescent="0.35">
      <c r="T334"/>
      <c r="V334"/>
      <c r="Z334"/>
    </row>
    <row r="335" spans="20:26" x14ac:dyDescent="0.35">
      <c r="T335"/>
      <c r="V335"/>
      <c r="Z335"/>
    </row>
    <row r="336" spans="20:26" x14ac:dyDescent="0.35">
      <c r="T336"/>
      <c r="V336"/>
      <c r="Z336"/>
    </row>
    <row r="337" spans="20:26" x14ac:dyDescent="0.35">
      <c r="T337"/>
      <c r="V337"/>
      <c r="Z337"/>
    </row>
    <row r="338" spans="20:26" x14ac:dyDescent="0.35">
      <c r="T338"/>
      <c r="V338"/>
      <c r="Z338"/>
    </row>
    <row r="339" spans="20:26" x14ac:dyDescent="0.35">
      <c r="T339"/>
      <c r="V339"/>
      <c r="Z339"/>
    </row>
    <row r="340" spans="20:26" x14ac:dyDescent="0.35">
      <c r="T340"/>
      <c r="V340"/>
      <c r="Z340"/>
    </row>
    <row r="341" spans="20:26" x14ac:dyDescent="0.35">
      <c r="T341"/>
      <c r="V341"/>
      <c r="Z341"/>
    </row>
    <row r="342" spans="20:26" x14ac:dyDescent="0.35">
      <c r="T342"/>
      <c r="V342"/>
      <c r="Z342"/>
    </row>
    <row r="343" spans="20:26" x14ac:dyDescent="0.35">
      <c r="T343"/>
      <c r="V343"/>
      <c r="Z343"/>
    </row>
    <row r="344" spans="20:26" x14ac:dyDescent="0.35">
      <c r="T344"/>
      <c r="V344"/>
      <c r="Z344"/>
    </row>
    <row r="345" spans="20:26" x14ac:dyDescent="0.35">
      <c r="T345"/>
      <c r="V345"/>
      <c r="Z345"/>
    </row>
    <row r="346" spans="20:26" x14ac:dyDescent="0.35">
      <c r="T346"/>
      <c r="V346"/>
      <c r="Z346"/>
    </row>
    <row r="347" spans="20:26" x14ac:dyDescent="0.35">
      <c r="T347"/>
      <c r="V347"/>
      <c r="Z347"/>
    </row>
    <row r="348" spans="20:26" x14ac:dyDescent="0.35">
      <c r="T348"/>
      <c r="V348"/>
      <c r="Z348"/>
    </row>
    <row r="349" spans="20:26" x14ac:dyDescent="0.35">
      <c r="T349"/>
      <c r="V349"/>
      <c r="Z349"/>
    </row>
    <row r="350" spans="20:26" x14ac:dyDescent="0.35">
      <c r="T350"/>
      <c r="V350"/>
      <c r="Z350"/>
    </row>
    <row r="351" spans="20:26" x14ac:dyDescent="0.35">
      <c r="T351"/>
      <c r="V351"/>
      <c r="Z351"/>
    </row>
    <row r="352" spans="20:26" x14ac:dyDescent="0.35">
      <c r="T352"/>
      <c r="V352"/>
      <c r="Z352"/>
    </row>
    <row r="353" spans="20:26" x14ac:dyDescent="0.35">
      <c r="T353"/>
      <c r="V353"/>
      <c r="Z353"/>
    </row>
    <row r="354" spans="20:26" x14ac:dyDescent="0.35">
      <c r="T354"/>
      <c r="V354"/>
      <c r="Z354"/>
    </row>
    <row r="355" spans="20:26" x14ac:dyDescent="0.35">
      <c r="T355"/>
      <c r="V355"/>
      <c r="Z355"/>
    </row>
    <row r="356" spans="20:26" x14ac:dyDescent="0.35">
      <c r="T356"/>
      <c r="V356"/>
      <c r="Z356"/>
    </row>
    <row r="357" spans="20:26" x14ac:dyDescent="0.35">
      <c r="T357"/>
      <c r="V357"/>
      <c r="Z357"/>
    </row>
    <row r="358" spans="20:26" x14ac:dyDescent="0.35">
      <c r="T358"/>
      <c r="V358"/>
      <c r="Z358"/>
    </row>
    <row r="359" spans="20:26" x14ac:dyDescent="0.35">
      <c r="T359"/>
      <c r="V359"/>
      <c r="Z359"/>
    </row>
    <row r="360" spans="20:26" x14ac:dyDescent="0.35">
      <c r="T360"/>
      <c r="V360"/>
      <c r="Z360"/>
    </row>
    <row r="361" spans="20:26" x14ac:dyDescent="0.35">
      <c r="T361"/>
      <c r="V361"/>
      <c r="Z361"/>
    </row>
    <row r="362" spans="20:26" x14ac:dyDescent="0.35">
      <c r="T362"/>
      <c r="V362"/>
      <c r="Z362"/>
    </row>
    <row r="363" spans="20:26" x14ac:dyDescent="0.35">
      <c r="T363"/>
      <c r="V363"/>
      <c r="Z363"/>
    </row>
    <row r="364" spans="20:26" x14ac:dyDescent="0.35">
      <c r="T364"/>
      <c r="V364"/>
      <c r="Z364"/>
    </row>
    <row r="365" spans="20:26" x14ac:dyDescent="0.35">
      <c r="T365"/>
      <c r="V365"/>
      <c r="Z365"/>
    </row>
    <row r="366" spans="20:26" x14ac:dyDescent="0.35">
      <c r="T366"/>
      <c r="V366"/>
      <c r="Z366"/>
    </row>
    <row r="367" spans="20:26" x14ac:dyDescent="0.35">
      <c r="T367"/>
      <c r="V367"/>
      <c r="Z367"/>
    </row>
    <row r="368" spans="20:26" x14ac:dyDescent="0.35">
      <c r="T368"/>
      <c r="V368"/>
      <c r="Z368"/>
    </row>
    <row r="369" spans="20:26" x14ac:dyDescent="0.35">
      <c r="T369"/>
      <c r="V369"/>
      <c r="Z369"/>
    </row>
    <row r="370" spans="20:26" x14ac:dyDescent="0.35">
      <c r="T370"/>
      <c r="V370"/>
      <c r="Z370"/>
    </row>
    <row r="371" spans="20:26" x14ac:dyDescent="0.35">
      <c r="T371"/>
      <c r="V371"/>
      <c r="Z371"/>
    </row>
    <row r="372" spans="20:26" x14ac:dyDescent="0.35">
      <c r="T372"/>
      <c r="V372"/>
      <c r="Z372"/>
    </row>
    <row r="373" spans="20:26" x14ac:dyDescent="0.35">
      <c r="T373"/>
      <c r="V373"/>
      <c r="Z373"/>
    </row>
    <row r="374" spans="20:26" x14ac:dyDescent="0.35">
      <c r="T374"/>
      <c r="V374"/>
      <c r="Z374"/>
    </row>
    <row r="375" spans="20:26" x14ac:dyDescent="0.35">
      <c r="T375"/>
      <c r="V375"/>
      <c r="Z375"/>
    </row>
    <row r="376" spans="20:26" x14ac:dyDescent="0.35">
      <c r="T376"/>
      <c r="V376"/>
      <c r="Z376"/>
    </row>
    <row r="377" spans="20:26" x14ac:dyDescent="0.35">
      <c r="T377"/>
      <c r="V377"/>
      <c r="Z377"/>
    </row>
    <row r="378" spans="20:26" x14ac:dyDescent="0.35">
      <c r="T378"/>
      <c r="V378"/>
      <c r="Z378"/>
    </row>
    <row r="379" spans="20:26" x14ac:dyDescent="0.35">
      <c r="T379"/>
      <c r="V379"/>
      <c r="Z379"/>
    </row>
    <row r="380" spans="20:26" x14ac:dyDescent="0.35">
      <c r="T380"/>
      <c r="V380"/>
      <c r="Z380"/>
    </row>
    <row r="381" spans="20:26" x14ac:dyDescent="0.35">
      <c r="T381"/>
      <c r="V381"/>
      <c r="Z381"/>
    </row>
    <row r="382" spans="20:26" x14ac:dyDescent="0.35">
      <c r="T382"/>
      <c r="V382"/>
      <c r="Z382"/>
    </row>
    <row r="383" spans="20:26" x14ac:dyDescent="0.35">
      <c r="T383"/>
      <c r="V383"/>
      <c r="Z383"/>
    </row>
    <row r="384" spans="20:26" x14ac:dyDescent="0.35">
      <c r="T384"/>
      <c r="V384"/>
      <c r="Z384"/>
    </row>
    <row r="385" spans="20:26" x14ac:dyDescent="0.35">
      <c r="T385"/>
      <c r="V385"/>
      <c r="Z385"/>
    </row>
    <row r="386" spans="20:26" x14ac:dyDescent="0.35">
      <c r="T386"/>
      <c r="V386"/>
      <c r="Z386"/>
    </row>
    <row r="387" spans="20:26" x14ac:dyDescent="0.35">
      <c r="T387"/>
      <c r="V387"/>
      <c r="Z387"/>
    </row>
    <row r="388" spans="20:26" x14ac:dyDescent="0.35">
      <c r="T388"/>
      <c r="V388"/>
      <c r="Z388"/>
    </row>
    <row r="389" spans="20:26" x14ac:dyDescent="0.35">
      <c r="T389"/>
      <c r="V389"/>
      <c r="Z389"/>
    </row>
    <row r="390" spans="20:26" x14ac:dyDescent="0.35">
      <c r="T390"/>
      <c r="V390"/>
      <c r="Z390"/>
    </row>
    <row r="391" spans="20:26" x14ac:dyDescent="0.35">
      <c r="T391"/>
      <c r="V391"/>
      <c r="Z391"/>
    </row>
    <row r="392" spans="20:26" x14ac:dyDescent="0.35">
      <c r="T392"/>
      <c r="V392"/>
      <c r="Z392"/>
    </row>
    <row r="393" spans="20:26" x14ac:dyDescent="0.35">
      <c r="T393"/>
      <c r="V393"/>
      <c r="Z393"/>
    </row>
    <row r="394" spans="20:26" x14ac:dyDescent="0.35">
      <c r="T394"/>
      <c r="V394"/>
      <c r="Z394"/>
    </row>
    <row r="395" spans="20:26" x14ac:dyDescent="0.35">
      <c r="T395"/>
      <c r="V395"/>
      <c r="Z395"/>
    </row>
    <row r="396" spans="20:26" x14ac:dyDescent="0.35">
      <c r="T396"/>
      <c r="V396"/>
      <c r="Z396"/>
    </row>
    <row r="397" spans="20:26" x14ac:dyDescent="0.35">
      <c r="T397"/>
      <c r="V397"/>
      <c r="Z397"/>
    </row>
    <row r="398" spans="20:26" x14ac:dyDescent="0.35">
      <c r="T398"/>
      <c r="V398"/>
      <c r="Z398"/>
    </row>
    <row r="399" spans="20:26" x14ac:dyDescent="0.35">
      <c r="Z399"/>
    </row>
    <row r="400" spans="20:26" x14ac:dyDescent="0.35">
      <c r="Z400"/>
    </row>
    <row r="401" spans="26:26" x14ac:dyDescent="0.35">
      <c r="Z401"/>
    </row>
    <row r="402" spans="26:26" x14ac:dyDescent="0.35">
      <c r="Z402"/>
    </row>
    <row r="403" spans="26:26" x14ac:dyDescent="0.35">
      <c r="Z403"/>
    </row>
    <row r="404" spans="26:26" x14ac:dyDescent="0.35">
      <c r="Z404"/>
    </row>
    <row r="405" spans="26:26" x14ac:dyDescent="0.35">
      <c r="Z405"/>
    </row>
    <row r="406" spans="26:26" x14ac:dyDescent="0.35">
      <c r="Z406"/>
    </row>
    <row r="407" spans="26:26" x14ac:dyDescent="0.35">
      <c r="Z407"/>
    </row>
    <row r="408" spans="26:26" x14ac:dyDescent="0.35">
      <c r="Z408"/>
    </row>
    <row r="409" spans="26:26" x14ac:dyDescent="0.35">
      <c r="Z409"/>
    </row>
    <row r="410" spans="26:26" x14ac:dyDescent="0.35">
      <c r="Z410"/>
    </row>
    <row r="411" spans="26:26" x14ac:dyDescent="0.35">
      <c r="Z411"/>
    </row>
    <row r="412" spans="26:26" x14ac:dyDescent="0.35">
      <c r="Z412"/>
    </row>
    <row r="413" spans="26:26" x14ac:dyDescent="0.35">
      <c r="Z413"/>
    </row>
    <row r="414" spans="26:26" x14ac:dyDescent="0.35">
      <c r="Z414"/>
    </row>
    <row r="415" spans="26:26" x14ac:dyDescent="0.35">
      <c r="Z415"/>
    </row>
    <row r="416" spans="26:26" x14ac:dyDescent="0.35">
      <c r="Z416"/>
    </row>
    <row r="417" spans="26:26" x14ac:dyDescent="0.35">
      <c r="Z417"/>
    </row>
    <row r="418" spans="26:26" x14ac:dyDescent="0.35">
      <c r="Z418"/>
    </row>
    <row r="419" spans="26:26" x14ac:dyDescent="0.35">
      <c r="Z419"/>
    </row>
    <row r="420" spans="26:26" x14ac:dyDescent="0.35">
      <c r="Z420"/>
    </row>
    <row r="421" spans="26:26" x14ac:dyDescent="0.35">
      <c r="Z421"/>
    </row>
    <row r="422" spans="26:26" x14ac:dyDescent="0.35">
      <c r="Z422"/>
    </row>
    <row r="423" spans="26:26" x14ac:dyDescent="0.35">
      <c r="Z423"/>
    </row>
    <row r="424" spans="26:26" x14ac:dyDescent="0.35">
      <c r="Z424"/>
    </row>
    <row r="425" spans="26:26" x14ac:dyDescent="0.35">
      <c r="Z425"/>
    </row>
    <row r="426" spans="26:26" x14ac:dyDescent="0.35">
      <c r="Z426"/>
    </row>
    <row r="427" spans="26:26" x14ac:dyDescent="0.35">
      <c r="Z427"/>
    </row>
    <row r="428" spans="26:26" x14ac:dyDescent="0.35">
      <c r="Z428"/>
    </row>
    <row r="429" spans="26:26" x14ac:dyDescent="0.35">
      <c r="Z429"/>
    </row>
    <row r="430" spans="26:26" x14ac:dyDescent="0.35">
      <c r="Z430"/>
    </row>
    <row r="431" spans="26:26" x14ac:dyDescent="0.35">
      <c r="Z431"/>
    </row>
    <row r="432" spans="26:26" x14ac:dyDescent="0.35">
      <c r="Z432"/>
    </row>
    <row r="433" spans="26:26" x14ac:dyDescent="0.35">
      <c r="Z433"/>
    </row>
    <row r="434" spans="26:26" x14ac:dyDescent="0.35">
      <c r="Z434"/>
    </row>
    <row r="435" spans="26:26" x14ac:dyDescent="0.35">
      <c r="Z435"/>
    </row>
    <row r="436" spans="26:26" x14ac:dyDescent="0.35">
      <c r="Z436"/>
    </row>
    <row r="437" spans="26:26" x14ac:dyDescent="0.35">
      <c r="Z437"/>
    </row>
    <row r="438" spans="26:26" x14ac:dyDescent="0.35">
      <c r="Z438"/>
    </row>
    <row r="439" spans="26:26" x14ac:dyDescent="0.35">
      <c r="Z439"/>
    </row>
    <row r="440" spans="26:26" x14ac:dyDescent="0.35">
      <c r="Z440"/>
    </row>
    <row r="441" spans="26:26" x14ac:dyDescent="0.35">
      <c r="Z441"/>
    </row>
    <row r="442" spans="26:26" x14ac:dyDescent="0.35">
      <c r="Z442"/>
    </row>
    <row r="443" spans="26:26" x14ac:dyDescent="0.35">
      <c r="Z443"/>
    </row>
    <row r="444" spans="26:26" x14ac:dyDescent="0.35">
      <c r="Z444"/>
    </row>
    <row r="445" spans="26:26" x14ac:dyDescent="0.35">
      <c r="Z445"/>
    </row>
    <row r="446" spans="26:26" x14ac:dyDescent="0.35">
      <c r="Z446"/>
    </row>
    <row r="447" spans="26:26" x14ac:dyDescent="0.35">
      <c r="Z447"/>
    </row>
    <row r="448" spans="26:26" x14ac:dyDescent="0.35">
      <c r="Z448"/>
    </row>
    <row r="449" spans="26:26" x14ac:dyDescent="0.35">
      <c r="Z449"/>
    </row>
    <row r="450" spans="26:26" x14ac:dyDescent="0.35">
      <c r="Z450"/>
    </row>
    <row r="451" spans="26:26" x14ac:dyDescent="0.35">
      <c r="Z451"/>
    </row>
    <row r="452" spans="26:26" x14ac:dyDescent="0.35">
      <c r="Z452"/>
    </row>
    <row r="453" spans="26:26" x14ac:dyDescent="0.35">
      <c r="Z453"/>
    </row>
    <row r="454" spans="26:26" x14ac:dyDescent="0.35">
      <c r="Z454"/>
    </row>
    <row r="455" spans="26:26" x14ac:dyDescent="0.35">
      <c r="Z455"/>
    </row>
    <row r="456" spans="26:26" x14ac:dyDescent="0.35">
      <c r="Z456"/>
    </row>
    <row r="457" spans="26:26" x14ac:dyDescent="0.35">
      <c r="Z457"/>
    </row>
    <row r="458" spans="26:26" x14ac:dyDescent="0.35">
      <c r="Z458"/>
    </row>
    <row r="459" spans="26:26" x14ac:dyDescent="0.35">
      <c r="Z459"/>
    </row>
    <row r="460" spans="26:26" x14ac:dyDescent="0.35">
      <c r="Z460"/>
    </row>
    <row r="461" spans="26:26" x14ac:dyDescent="0.35">
      <c r="Z461"/>
    </row>
    <row r="462" spans="26:26" x14ac:dyDescent="0.35">
      <c r="Z462"/>
    </row>
    <row r="463" spans="26:26" x14ac:dyDescent="0.35">
      <c r="Z463"/>
    </row>
    <row r="464" spans="26:26" x14ac:dyDescent="0.35">
      <c r="Z464"/>
    </row>
    <row r="465" spans="26:26" x14ac:dyDescent="0.35">
      <c r="Z465"/>
    </row>
    <row r="466" spans="26:26" x14ac:dyDescent="0.35">
      <c r="Z466"/>
    </row>
    <row r="467" spans="26:26" x14ac:dyDescent="0.35">
      <c r="Z467"/>
    </row>
    <row r="468" spans="26:26" x14ac:dyDescent="0.35">
      <c r="Z468"/>
    </row>
    <row r="469" spans="26:26" x14ac:dyDescent="0.35">
      <c r="Z469"/>
    </row>
    <row r="470" spans="26:26" x14ac:dyDescent="0.35">
      <c r="Z470"/>
    </row>
    <row r="471" spans="26:26" x14ac:dyDescent="0.35">
      <c r="Z471"/>
    </row>
    <row r="472" spans="26:26" x14ac:dyDescent="0.35">
      <c r="Z472"/>
    </row>
    <row r="473" spans="26:26" x14ac:dyDescent="0.35">
      <c r="Z473"/>
    </row>
    <row r="474" spans="26:26" x14ac:dyDescent="0.35">
      <c r="Z474"/>
    </row>
    <row r="475" spans="26:26" x14ac:dyDescent="0.35">
      <c r="Z475"/>
    </row>
    <row r="476" spans="26:26" x14ac:dyDescent="0.35">
      <c r="Z476"/>
    </row>
    <row r="477" spans="26:26" x14ac:dyDescent="0.35">
      <c r="Z477"/>
    </row>
    <row r="478" spans="26:26" x14ac:dyDescent="0.35">
      <c r="Z478"/>
    </row>
    <row r="479" spans="26:26" x14ac:dyDescent="0.35">
      <c r="Z479"/>
    </row>
    <row r="480" spans="26:26" x14ac:dyDescent="0.35">
      <c r="Z480"/>
    </row>
    <row r="481" spans="26:26" x14ac:dyDescent="0.35">
      <c r="Z481"/>
    </row>
    <row r="482" spans="26:26" x14ac:dyDescent="0.35">
      <c r="Z482"/>
    </row>
    <row r="483" spans="26:26" x14ac:dyDescent="0.35">
      <c r="Z483"/>
    </row>
    <row r="484" spans="26:26" x14ac:dyDescent="0.35">
      <c r="Z484"/>
    </row>
    <row r="485" spans="26:26" x14ac:dyDescent="0.35">
      <c r="Z485"/>
    </row>
    <row r="486" spans="26:26" x14ac:dyDescent="0.35">
      <c r="Z486"/>
    </row>
    <row r="487" spans="26:26" x14ac:dyDescent="0.35">
      <c r="Z487"/>
    </row>
    <row r="488" spans="26:26" x14ac:dyDescent="0.35">
      <c r="Z488"/>
    </row>
    <row r="489" spans="26:26" x14ac:dyDescent="0.35">
      <c r="Z489"/>
    </row>
    <row r="490" spans="26:26" x14ac:dyDescent="0.35">
      <c r="Z490"/>
    </row>
    <row r="491" spans="26:26" x14ac:dyDescent="0.35">
      <c r="Z491"/>
    </row>
    <row r="492" spans="26:26" x14ac:dyDescent="0.35">
      <c r="Z492"/>
    </row>
    <row r="493" spans="26:26" x14ac:dyDescent="0.35">
      <c r="Z493"/>
    </row>
    <row r="494" spans="26:26" x14ac:dyDescent="0.35">
      <c r="Z494"/>
    </row>
    <row r="495" spans="26:26" x14ac:dyDescent="0.35">
      <c r="Z495"/>
    </row>
    <row r="496" spans="26:26" x14ac:dyDescent="0.35">
      <c r="Z496"/>
    </row>
    <row r="497" spans="26:26" x14ac:dyDescent="0.35">
      <c r="Z497"/>
    </row>
    <row r="498" spans="26:26" x14ac:dyDescent="0.35">
      <c r="Z498"/>
    </row>
    <row r="499" spans="26:26" x14ac:dyDescent="0.35">
      <c r="Z499"/>
    </row>
    <row r="500" spans="26:26" x14ac:dyDescent="0.35">
      <c r="Z500"/>
    </row>
    <row r="501" spans="26:26" x14ac:dyDescent="0.35">
      <c r="Z501"/>
    </row>
    <row r="502" spans="26:26" x14ac:dyDescent="0.35">
      <c r="Z502"/>
    </row>
    <row r="503" spans="26:26" x14ac:dyDescent="0.35">
      <c r="Z503"/>
    </row>
    <row r="504" spans="26:26" x14ac:dyDescent="0.35">
      <c r="Z504"/>
    </row>
    <row r="505" spans="26:26" x14ac:dyDescent="0.35">
      <c r="Z505"/>
    </row>
    <row r="506" spans="26:26" x14ac:dyDescent="0.35">
      <c r="Z506"/>
    </row>
    <row r="507" spans="26:26" x14ac:dyDescent="0.35">
      <c r="Z507"/>
    </row>
    <row r="508" spans="26:26" x14ac:dyDescent="0.35">
      <c r="Z508"/>
    </row>
    <row r="509" spans="26:26" x14ac:dyDescent="0.35">
      <c r="Z509"/>
    </row>
    <row r="510" spans="26:26" x14ac:dyDescent="0.35">
      <c r="Z510"/>
    </row>
    <row r="511" spans="26:26" x14ac:dyDescent="0.35">
      <c r="Z511"/>
    </row>
    <row r="512" spans="26:26" x14ac:dyDescent="0.35">
      <c r="Z512"/>
    </row>
    <row r="513" spans="26:26" x14ac:dyDescent="0.35">
      <c r="Z513"/>
    </row>
    <row r="514" spans="26:26" x14ac:dyDescent="0.35">
      <c r="Z514"/>
    </row>
    <row r="515" spans="26:26" x14ac:dyDescent="0.35">
      <c r="Z515"/>
    </row>
    <row r="516" spans="26:26" x14ac:dyDescent="0.35">
      <c r="Z516"/>
    </row>
    <row r="517" spans="26:26" x14ac:dyDescent="0.35">
      <c r="Z517"/>
    </row>
    <row r="518" spans="26:26" x14ac:dyDescent="0.35">
      <c r="Z518"/>
    </row>
    <row r="519" spans="26:26" x14ac:dyDescent="0.35">
      <c r="Z519"/>
    </row>
    <row r="520" spans="26:26" x14ac:dyDescent="0.35">
      <c r="Z520"/>
    </row>
    <row r="521" spans="26:26" x14ac:dyDescent="0.35">
      <c r="Z521"/>
    </row>
    <row r="522" spans="26:26" x14ac:dyDescent="0.35">
      <c r="Z522"/>
    </row>
    <row r="523" spans="26:26" x14ac:dyDescent="0.35">
      <c r="Z523"/>
    </row>
    <row r="524" spans="26:26" x14ac:dyDescent="0.35">
      <c r="Z524"/>
    </row>
    <row r="525" spans="26:26" x14ac:dyDescent="0.35">
      <c r="Z525"/>
    </row>
    <row r="526" spans="26:26" x14ac:dyDescent="0.35">
      <c r="Z526"/>
    </row>
    <row r="527" spans="26:26" x14ac:dyDescent="0.35">
      <c r="Z527"/>
    </row>
    <row r="528" spans="26:26" x14ac:dyDescent="0.35">
      <c r="Z528"/>
    </row>
    <row r="529" spans="26:26" x14ac:dyDescent="0.35">
      <c r="Z529"/>
    </row>
    <row r="530" spans="26:26" x14ac:dyDescent="0.35">
      <c r="Z530"/>
    </row>
    <row r="531" spans="26:26" x14ac:dyDescent="0.35">
      <c r="Z531"/>
    </row>
    <row r="532" spans="26:26" x14ac:dyDescent="0.35">
      <c r="Z532"/>
    </row>
    <row r="533" spans="26:26" x14ac:dyDescent="0.35">
      <c r="Z533"/>
    </row>
    <row r="534" spans="26:26" x14ac:dyDescent="0.35">
      <c r="Z534"/>
    </row>
    <row r="535" spans="26:26" x14ac:dyDescent="0.35">
      <c r="Z535"/>
    </row>
    <row r="536" spans="26:26" x14ac:dyDescent="0.35">
      <c r="Z536"/>
    </row>
    <row r="537" spans="26:26" x14ac:dyDescent="0.35">
      <c r="Z537"/>
    </row>
    <row r="538" spans="26:26" x14ac:dyDescent="0.35">
      <c r="Z538"/>
    </row>
    <row r="539" spans="26:26" x14ac:dyDescent="0.35">
      <c r="Z539"/>
    </row>
    <row r="540" spans="26:26" x14ac:dyDescent="0.35">
      <c r="Z540"/>
    </row>
    <row r="541" spans="26:26" x14ac:dyDescent="0.35">
      <c r="Z541"/>
    </row>
    <row r="542" spans="26:26" x14ac:dyDescent="0.35">
      <c r="Z542"/>
    </row>
    <row r="543" spans="26:26" x14ac:dyDescent="0.35">
      <c r="Z543"/>
    </row>
    <row r="544" spans="26:26" x14ac:dyDescent="0.35">
      <c r="Z544"/>
    </row>
    <row r="545" spans="26:26" x14ac:dyDescent="0.35">
      <c r="Z545"/>
    </row>
    <row r="546" spans="26:26" x14ac:dyDescent="0.35">
      <c r="Z546"/>
    </row>
    <row r="547" spans="26:26" x14ac:dyDescent="0.35">
      <c r="Z547"/>
    </row>
    <row r="548" spans="26:26" x14ac:dyDescent="0.35">
      <c r="Z548"/>
    </row>
    <row r="549" spans="26:26" x14ac:dyDescent="0.35">
      <c r="Z549"/>
    </row>
    <row r="550" spans="26:26" x14ac:dyDescent="0.35">
      <c r="Z550"/>
    </row>
    <row r="551" spans="26:26" x14ac:dyDescent="0.35">
      <c r="Z551"/>
    </row>
    <row r="552" spans="26:26" x14ac:dyDescent="0.35">
      <c r="Z552"/>
    </row>
    <row r="553" spans="26:26" x14ac:dyDescent="0.35">
      <c r="Z553"/>
    </row>
    <row r="554" spans="26:26" x14ac:dyDescent="0.35">
      <c r="Z554"/>
    </row>
    <row r="555" spans="26:26" x14ac:dyDescent="0.35">
      <c r="Z555"/>
    </row>
    <row r="556" spans="26:26" x14ac:dyDescent="0.35">
      <c r="Z556"/>
    </row>
    <row r="557" spans="26:26" x14ac:dyDescent="0.35">
      <c r="Z557"/>
    </row>
    <row r="558" spans="26:26" x14ac:dyDescent="0.35">
      <c r="Z558"/>
    </row>
    <row r="559" spans="26:26" x14ac:dyDescent="0.35">
      <c r="Z559"/>
    </row>
    <row r="560" spans="26:26" x14ac:dyDescent="0.35">
      <c r="Z560"/>
    </row>
    <row r="561" spans="26:26" x14ac:dyDescent="0.35">
      <c r="Z561"/>
    </row>
    <row r="562" spans="26:26" x14ac:dyDescent="0.35">
      <c r="Z562"/>
    </row>
    <row r="563" spans="26:26" x14ac:dyDescent="0.35">
      <c r="Z563"/>
    </row>
    <row r="564" spans="26:26" x14ac:dyDescent="0.35">
      <c r="Z564"/>
    </row>
    <row r="565" spans="26:26" x14ac:dyDescent="0.35">
      <c r="Z565"/>
    </row>
    <row r="566" spans="26:26" x14ac:dyDescent="0.35">
      <c r="Z566"/>
    </row>
  </sheetData>
  <sheetProtection algorithmName="SHA-512" hashValue="en2J/3D9lF3WQZaWNHycBsmlQ+sj4Zr4ro1zwPQHSi+tzYzhaLcf63OpFoCBKaI5ayhZHNaD+gjhEytiEtwmHQ==" saltValue="xFf4a18R8xq58LFr0Q542Q==" spinCount="100000" sheet="1" objects="1" scenarios="1" selectLockedCells="1"/>
  <mergeCells count="194">
    <mergeCell ref="U114:U116"/>
    <mergeCell ref="U120:U122"/>
    <mergeCell ref="U126:U140"/>
    <mergeCell ref="U144:U160"/>
    <mergeCell ref="U164:U169"/>
    <mergeCell ref="U61:U63"/>
    <mergeCell ref="U77:U84"/>
    <mergeCell ref="C29:D29"/>
    <mergeCell ref="C53:D53"/>
    <mergeCell ref="C54:D54"/>
    <mergeCell ref="C55:D55"/>
    <mergeCell ref="C51:D51"/>
    <mergeCell ref="C52:D52"/>
    <mergeCell ref="C77:D77"/>
    <mergeCell ref="C78:D78"/>
    <mergeCell ref="C74:D74"/>
    <mergeCell ref="C75:D75"/>
    <mergeCell ref="C76:D76"/>
    <mergeCell ref="C73:D73"/>
    <mergeCell ref="C143:D143"/>
    <mergeCell ref="C150:D150"/>
    <mergeCell ref="C163:D163"/>
    <mergeCell ref="C164:D164"/>
    <mergeCell ref="C165:D165"/>
    <mergeCell ref="U10:U11"/>
    <mergeCell ref="U13:U27"/>
    <mergeCell ref="U31:U39"/>
    <mergeCell ref="U43:U53"/>
    <mergeCell ref="C12:D12"/>
    <mergeCell ref="C11:D11"/>
    <mergeCell ref="C25:D25"/>
    <mergeCell ref="C45:D45"/>
    <mergeCell ref="C37:D37"/>
    <mergeCell ref="C38:D38"/>
    <mergeCell ref="C42:D42"/>
    <mergeCell ref="C43:D43"/>
    <mergeCell ref="C44:D44"/>
    <mergeCell ref="C39:D39"/>
    <mergeCell ref="C40:D40"/>
    <mergeCell ref="C41:D41"/>
    <mergeCell ref="C18:D18"/>
    <mergeCell ref="C19:D19"/>
    <mergeCell ref="C20:D20"/>
    <mergeCell ref="C33:D33"/>
    <mergeCell ref="C36:D36"/>
    <mergeCell ref="C15:D15"/>
    <mergeCell ref="C16:D16"/>
    <mergeCell ref="C17:D17"/>
    <mergeCell ref="C21:D21"/>
    <mergeCell ref="C22:D22"/>
    <mergeCell ref="C23:D23"/>
    <mergeCell ref="C28:D28"/>
    <mergeCell ref="C26:D26"/>
    <mergeCell ref="C27:D27"/>
    <mergeCell ref="C121:D121"/>
    <mergeCell ref="C171:D171"/>
    <mergeCell ref="C111:D111"/>
    <mergeCell ref="C112:D112"/>
    <mergeCell ref="C113:D113"/>
    <mergeCell ref="C127:D127"/>
    <mergeCell ref="C114:D114"/>
    <mergeCell ref="C140:D140"/>
    <mergeCell ref="C141:D141"/>
    <mergeCell ref="C129:D129"/>
    <mergeCell ref="C130:D130"/>
    <mergeCell ref="C131:D131"/>
    <mergeCell ref="C128:D128"/>
    <mergeCell ref="C120:D120"/>
    <mergeCell ref="C118:D118"/>
    <mergeCell ref="C125:D125"/>
    <mergeCell ref="C126:D126"/>
    <mergeCell ref="C79:D79"/>
    <mergeCell ref="C167:D167"/>
    <mergeCell ref="C160:D160"/>
    <mergeCell ref="C146:D146"/>
    <mergeCell ref="C151:D151"/>
    <mergeCell ref="C145:D145"/>
    <mergeCell ref="C158:D158"/>
    <mergeCell ref="W8:Y8"/>
    <mergeCell ref="C149:D149"/>
    <mergeCell ref="C115:D115"/>
    <mergeCell ref="C109:D109"/>
    <mergeCell ref="C110:D110"/>
    <mergeCell ref="C96:D96"/>
    <mergeCell ref="C97:D97"/>
    <mergeCell ref="C98:D98"/>
    <mergeCell ref="C92:D92"/>
    <mergeCell ref="C93:D93"/>
    <mergeCell ref="C94:D94"/>
    <mergeCell ref="C89:D89"/>
    <mergeCell ref="C90:D90"/>
    <mergeCell ref="C91:D91"/>
    <mergeCell ref="C66:D66"/>
    <mergeCell ref="C67:D67"/>
    <mergeCell ref="C87:D87"/>
    <mergeCell ref="U8:U9"/>
    <mergeCell ref="C95:D95"/>
    <mergeCell ref="C108:D108"/>
    <mergeCell ref="C144:D144"/>
    <mergeCell ref="C142:D142"/>
    <mergeCell ref="C137:D137"/>
    <mergeCell ref="C138:D138"/>
    <mergeCell ref="C186:N186"/>
    <mergeCell ref="C181:N181"/>
    <mergeCell ref="C185:N185"/>
    <mergeCell ref="C182:N182"/>
    <mergeCell ref="C183:N183"/>
    <mergeCell ref="C184:N184"/>
    <mergeCell ref="C147:D147"/>
    <mergeCell ref="C148:D148"/>
    <mergeCell ref="C156:D156"/>
    <mergeCell ref="C161:D161"/>
    <mergeCell ref="C162:D162"/>
    <mergeCell ref="C157:D157"/>
    <mergeCell ref="C159:D159"/>
    <mergeCell ref="C155:D155"/>
    <mergeCell ref="C152:D152"/>
    <mergeCell ref="C153:D153"/>
    <mergeCell ref="C166:D166"/>
    <mergeCell ref="C176:N176"/>
    <mergeCell ref="I3:S3"/>
    <mergeCell ref="I4:S6"/>
    <mergeCell ref="C10:D10"/>
    <mergeCell ref="C139:D139"/>
    <mergeCell ref="C135:D135"/>
    <mergeCell ref="C136:D136"/>
    <mergeCell ref="C133:D133"/>
    <mergeCell ref="C134:D134"/>
    <mergeCell ref="Q8:S8"/>
    <mergeCell ref="N8:P8"/>
    <mergeCell ref="K8:M8"/>
    <mergeCell ref="H8:J8"/>
    <mergeCell ref="C119:D119"/>
    <mergeCell ref="C116:D116"/>
    <mergeCell ref="C117:D117"/>
    <mergeCell ref="C105:D105"/>
    <mergeCell ref="C107:D107"/>
    <mergeCell ref="C99:D99"/>
    <mergeCell ref="C100:D100"/>
    <mergeCell ref="C101:D101"/>
    <mergeCell ref="C13:D13"/>
    <mergeCell ref="C14:D14"/>
    <mergeCell ref="C24:D24"/>
    <mergeCell ref="C86:D86"/>
    <mergeCell ref="C177:N177"/>
    <mergeCell ref="C178:N178"/>
    <mergeCell ref="C179:N179"/>
    <mergeCell ref="C180:N180"/>
    <mergeCell ref="C172:D172"/>
    <mergeCell ref="C173:D173"/>
    <mergeCell ref="C168:D168"/>
    <mergeCell ref="C169:D169"/>
    <mergeCell ref="C170:D170"/>
    <mergeCell ref="C154:D154"/>
    <mergeCell ref="C132:D132"/>
    <mergeCell ref="C122:D122"/>
    <mergeCell ref="C123:D123"/>
    <mergeCell ref="C124:D124"/>
    <mergeCell ref="C46:D46"/>
    <mergeCell ref="C47:D47"/>
    <mergeCell ref="C48:D48"/>
    <mergeCell ref="C49:D49"/>
    <mergeCell ref="C50:D50"/>
    <mergeCell ref="C56:D56"/>
    <mergeCell ref="C102:D102"/>
    <mergeCell ref="C103:D103"/>
    <mergeCell ref="C104:D104"/>
    <mergeCell ref="C58:D58"/>
    <mergeCell ref="C59:D59"/>
    <mergeCell ref="C68:D68"/>
    <mergeCell ref="C69:D69"/>
    <mergeCell ref="C70:D70"/>
    <mergeCell ref="C71:D71"/>
    <mergeCell ref="C65:D65"/>
    <mergeCell ref="C72:D72"/>
    <mergeCell ref="C106:D106"/>
    <mergeCell ref="C62:D62"/>
    <mergeCell ref="C34:D34"/>
    <mergeCell ref="C35:D35"/>
    <mergeCell ref="C30:D30"/>
    <mergeCell ref="C31:D31"/>
    <mergeCell ref="C32:D32"/>
    <mergeCell ref="C57:D57"/>
    <mergeCell ref="C88:D88"/>
    <mergeCell ref="C83:D83"/>
    <mergeCell ref="C84:D84"/>
    <mergeCell ref="C85:D85"/>
    <mergeCell ref="C80:D80"/>
    <mergeCell ref="C81:D81"/>
    <mergeCell ref="C82:D82"/>
    <mergeCell ref="C60:D60"/>
    <mergeCell ref="C61:D61"/>
    <mergeCell ref="C63:D63"/>
    <mergeCell ref="C64:D64"/>
  </mergeCells>
  <conditionalFormatting sqref="D4:D5">
    <cfRule type="containsText" dxfId="53" priority="3" operator="containsText" text="[Complete Tab 3]">
      <formula>NOT(ISERROR(SEARCH("[Complete Tab 3]",D4)))</formula>
    </cfRule>
  </conditionalFormatting>
  <conditionalFormatting sqref="D6">
    <cfRule type="containsText" dxfId="52" priority="2" operator="containsText" text="[Complete Appropriate Column]">
      <formula>NOT(ISERROR(SEARCH("[Complete Appropriate Column]",D6)))</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B1:AH90"/>
  <sheetViews>
    <sheetView workbookViewId="0">
      <selection activeCell="B1" sqref="B1:H10"/>
    </sheetView>
  </sheetViews>
  <sheetFormatPr defaultColWidth="9" defaultRowHeight="13" x14ac:dyDescent="0.3"/>
  <cols>
    <col min="1" max="1" width="2.58203125" style="19" customWidth="1"/>
    <col min="2" max="2" width="9" style="19"/>
    <col min="3" max="3" width="44.58203125" style="19" customWidth="1"/>
    <col min="4" max="4" width="9.75" style="52" customWidth="1"/>
    <col min="5" max="5" width="9" style="19"/>
    <col min="6" max="6" width="11.75" style="19" customWidth="1"/>
    <col min="7" max="7" width="9" style="19"/>
    <col min="8" max="8" width="11" style="19" customWidth="1"/>
    <col min="9" max="10" width="9" style="19"/>
    <col min="11" max="11" width="11.5" style="19" customWidth="1"/>
    <col min="12" max="12" width="14.08203125" style="19" customWidth="1"/>
    <col min="13" max="13" width="9" style="19"/>
    <col min="14" max="14" width="14.75" style="19" customWidth="1"/>
    <col min="15" max="15" width="10.5" style="19" customWidth="1"/>
    <col min="16" max="16384" width="9" style="19"/>
  </cols>
  <sheetData>
    <row r="1" spans="2:34" x14ac:dyDescent="0.3">
      <c r="B1" s="219" t="s">
        <v>127</v>
      </c>
    </row>
    <row r="2" spans="2:34" x14ac:dyDescent="0.3">
      <c r="B2" s="219"/>
    </row>
    <row r="3" spans="2:34" ht="13.5" customHeight="1" x14ac:dyDescent="0.3">
      <c r="B3" s="220" t="s">
        <v>162</v>
      </c>
      <c r="C3" s="221" t="s">
        <v>163</v>
      </c>
      <c r="D3" s="222"/>
      <c r="E3" s="35"/>
      <c r="F3" s="35"/>
      <c r="G3" s="35"/>
      <c r="H3" s="223"/>
    </row>
    <row r="4" spans="2:34" x14ac:dyDescent="0.3">
      <c r="B4" s="224"/>
      <c r="C4" s="225" t="s">
        <v>171</v>
      </c>
      <c r="D4" s="51"/>
      <c r="E4" s="12"/>
      <c r="F4" s="12"/>
      <c r="G4" s="12"/>
      <c r="H4" s="226"/>
    </row>
    <row r="5" spans="2:34" x14ac:dyDescent="0.3">
      <c r="B5" s="224"/>
      <c r="C5" s="225" t="s">
        <v>169</v>
      </c>
      <c r="D5" s="51"/>
      <c r="E5" s="12"/>
      <c r="F5" s="12"/>
      <c r="G5" s="12"/>
      <c r="H5" s="226"/>
    </row>
    <row r="6" spans="2:34" x14ac:dyDescent="0.3">
      <c r="B6" s="224"/>
      <c r="C6" s="225" t="s">
        <v>165</v>
      </c>
      <c r="D6" s="51"/>
      <c r="E6" s="12"/>
      <c r="F6" s="12"/>
      <c r="G6" s="12"/>
      <c r="H6" s="226"/>
    </row>
    <row r="7" spans="2:34" x14ac:dyDescent="0.3">
      <c r="B7" s="224"/>
      <c r="C7" s="225" t="s">
        <v>166</v>
      </c>
      <c r="D7" s="51"/>
      <c r="E7" s="12"/>
      <c r="F7" s="12"/>
      <c r="G7" s="12"/>
      <c r="H7" s="226"/>
    </row>
    <row r="8" spans="2:34" x14ac:dyDescent="0.3">
      <c r="B8" s="224"/>
      <c r="C8" s="225" t="s">
        <v>296</v>
      </c>
      <c r="D8" s="51"/>
      <c r="E8" s="12"/>
      <c r="F8" s="12"/>
      <c r="G8" s="12"/>
      <c r="H8" s="226"/>
    </row>
    <row r="9" spans="2:34" x14ac:dyDescent="0.3">
      <c r="B9" s="224"/>
      <c r="C9" s="225" t="s">
        <v>167</v>
      </c>
      <c r="D9" s="51"/>
      <c r="E9" s="12"/>
      <c r="F9" s="12"/>
      <c r="G9" s="12"/>
      <c r="H9" s="226"/>
    </row>
    <row r="10" spans="2:34" x14ac:dyDescent="0.3">
      <c r="B10" s="227"/>
      <c r="C10" s="228" t="s">
        <v>168</v>
      </c>
      <c r="D10" s="229"/>
      <c r="E10" s="230"/>
      <c r="F10" s="230"/>
      <c r="G10" s="230"/>
      <c r="H10" s="231"/>
    </row>
    <row r="11" spans="2:34" ht="15" customHeight="1" x14ac:dyDescent="0.3">
      <c r="B11" s="219"/>
      <c r="C11" s="232" t="s">
        <v>164</v>
      </c>
    </row>
    <row r="12" spans="2:34" s="233" customFormat="1" ht="26" x14ac:dyDescent="0.3">
      <c r="B12" s="219"/>
      <c r="H12" s="234" t="s">
        <v>148</v>
      </c>
      <c r="L12" s="235"/>
      <c r="N12" s="19"/>
      <c r="O12" s="19"/>
      <c r="P12" s="19"/>
      <c r="Q12" s="19"/>
      <c r="R12" s="19"/>
      <c r="S12" s="19"/>
      <c r="T12" s="19"/>
      <c r="U12" s="19"/>
      <c r="V12" s="19"/>
      <c r="W12" s="19"/>
      <c r="X12" s="19"/>
      <c r="Y12" s="19"/>
      <c r="Z12" s="19"/>
      <c r="AA12" s="19"/>
      <c r="AB12" s="19"/>
      <c r="AC12" s="19"/>
      <c r="AD12" s="19"/>
      <c r="AE12" s="19"/>
      <c r="AF12" s="19"/>
      <c r="AG12" s="19"/>
      <c r="AH12" s="19"/>
    </row>
    <row r="13" spans="2:34" s="233" customFormat="1" x14ac:dyDescent="0.3">
      <c r="B13" s="236"/>
      <c r="H13" s="237"/>
      <c r="P13" s="19"/>
      <c r="Q13" s="19"/>
      <c r="R13" s="19"/>
      <c r="S13" s="19"/>
      <c r="T13" s="19"/>
      <c r="U13" s="19"/>
      <c r="V13" s="19"/>
      <c r="W13" s="19"/>
      <c r="X13" s="19"/>
      <c r="Y13" s="19"/>
      <c r="Z13" s="19"/>
      <c r="AA13" s="19"/>
      <c r="AB13" s="19"/>
      <c r="AC13" s="19"/>
      <c r="AD13" s="19"/>
      <c r="AE13" s="19"/>
      <c r="AF13" s="19"/>
      <c r="AG13" s="19"/>
      <c r="AH13" s="19"/>
    </row>
    <row r="14" spans="2:34" s="233" customFormat="1" x14ac:dyDescent="0.3">
      <c r="B14" s="219" t="s">
        <v>107</v>
      </c>
      <c r="C14" s="307" t="s">
        <v>129</v>
      </c>
      <c r="D14" s="308"/>
      <c r="E14" s="308"/>
      <c r="F14" s="308"/>
      <c r="G14" s="309" t="str">
        <f>UPPER('3. School Information'!D12)</f>
        <v>SELECT FROM DROP-DOWN LIST →</v>
      </c>
      <c r="H14" s="310">
        <f>IF(G14="Select from drop-down list →",0,1)</f>
        <v>0</v>
      </c>
      <c r="P14" s="19"/>
      <c r="Q14" s="19"/>
      <c r="R14" s="19"/>
      <c r="S14" s="19"/>
      <c r="T14" s="19"/>
      <c r="U14" s="19"/>
      <c r="V14" s="19"/>
      <c r="W14" s="19"/>
      <c r="X14" s="19"/>
      <c r="Y14" s="19"/>
      <c r="Z14" s="19"/>
      <c r="AA14" s="19"/>
      <c r="AB14" s="19"/>
      <c r="AC14" s="19"/>
      <c r="AD14" s="19"/>
      <c r="AE14" s="19"/>
      <c r="AF14" s="19"/>
      <c r="AG14" s="19"/>
      <c r="AH14" s="19"/>
    </row>
    <row r="15" spans="2:34" s="233" customFormat="1" x14ac:dyDescent="0.3">
      <c r="B15" s="219"/>
      <c r="C15" s="307" t="s">
        <v>129</v>
      </c>
      <c r="D15" s="308"/>
      <c r="E15" s="308"/>
      <c r="F15" s="308"/>
      <c r="G15" s="309" t="str">
        <f>'3. School Information'!D14</f>
        <v>enter name</v>
      </c>
      <c r="H15" s="310">
        <f>IF(G15="enter name",0,1)</f>
        <v>0</v>
      </c>
      <c r="P15" s="19"/>
      <c r="Q15" s="19"/>
      <c r="R15" s="19"/>
      <c r="S15" s="19"/>
      <c r="T15" s="19"/>
      <c r="U15" s="19"/>
      <c r="V15" s="19"/>
      <c r="W15" s="19"/>
      <c r="X15" s="19"/>
      <c r="Y15" s="19"/>
      <c r="Z15" s="19"/>
      <c r="AA15" s="19"/>
      <c r="AB15" s="19"/>
      <c r="AC15" s="19"/>
      <c r="AD15" s="19"/>
      <c r="AE15" s="19"/>
      <c r="AF15" s="19"/>
      <c r="AG15" s="19"/>
      <c r="AH15" s="19"/>
    </row>
    <row r="16" spans="2:34" s="233" customFormat="1" x14ac:dyDescent="0.3">
      <c r="B16" s="219"/>
      <c r="C16" s="307" t="s">
        <v>129</v>
      </c>
      <c r="D16" s="308"/>
      <c r="E16" s="308"/>
      <c r="F16" s="308"/>
      <c r="G16" s="309" t="str">
        <f>'3. School Information'!D15</f>
        <v>enter title</v>
      </c>
      <c r="H16" s="310">
        <f>IF(G16="enter title",0,1)</f>
        <v>0</v>
      </c>
      <c r="P16" s="19"/>
      <c r="Q16" s="19"/>
      <c r="R16" s="19"/>
      <c r="S16" s="19"/>
      <c r="T16" s="19"/>
      <c r="U16" s="19"/>
      <c r="V16" s="19"/>
      <c r="W16" s="19"/>
      <c r="X16" s="19"/>
      <c r="Y16" s="19"/>
      <c r="Z16" s="19"/>
      <c r="AA16" s="19"/>
      <c r="AB16" s="19"/>
      <c r="AC16" s="19"/>
      <c r="AD16" s="19"/>
      <c r="AE16" s="19"/>
      <c r="AF16" s="19"/>
      <c r="AG16" s="19"/>
      <c r="AH16" s="19"/>
    </row>
    <row r="17" spans="2:34" s="233" customFormat="1" x14ac:dyDescent="0.3">
      <c r="B17" s="219"/>
      <c r="C17" s="307" t="s">
        <v>129</v>
      </c>
      <c r="D17" s="308"/>
      <c r="E17" s="308"/>
      <c r="F17" s="308"/>
      <c r="G17" s="309" t="str">
        <f>'3. School Information'!D16</f>
        <v>enter email address</v>
      </c>
      <c r="H17" s="310">
        <f>IF(G17="enter email address",0,1)</f>
        <v>0</v>
      </c>
      <c r="P17" s="19"/>
      <c r="Q17" s="19"/>
      <c r="R17" s="19"/>
      <c r="S17" s="19"/>
      <c r="T17" s="19"/>
      <c r="U17" s="19"/>
      <c r="V17" s="19"/>
      <c r="W17" s="19"/>
      <c r="X17" s="19"/>
      <c r="Y17" s="19"/>
      <c r="Z17" s="19"/>
      <c r="AA17" s="19"/>
      <c r="AB17" s="19"/>
      <c r="AC17" s="19"/>
      <c r="AD17" s="19"/>
      <c r="AE17" s="19"/>
      <c r="AF17" s="19"/>
      <c r="AG17" s="19"/>
      <c r="AH17" s="19"/>
    </row>
    <row r="18" spans="2:34" s="233" customFormat="1" x14ac:dyDescent="0.3">
      <c r="C18" s="307" t="s">
        <v>129</v>
      </c>
      <c r="D18" s="308"/>
      <c r="E18" s="308"/>
      <c r="F18" s="308"/>
      <c r="G18" s="309" t="str">
        <f>'3. School Information'!D17</f>
        <v>enter phone number</v>
      </c>
      <c r="H18" s="310">
        <f>IF(G18="enter phone number",0,1)</f>
        <v>0</v>
      </c>
      <c r="P18" s="19"/>
      <c r="Q18" s="19"/>
      <c r="R18" s="19"/>
      <c r="S18" s="19"/>
      <c r="T18" s="19"/>
      <c r="U18" s="19"/>
      <c r="V18" s="19"/>
      <c r="W18" s="19"/>
      <c r="X18" s="19"/>
      <c r="Y18" s="19"/>
      <c r="Z18" s="19"/>
      <c r="AA18" s="19"/>
      <c r="AB18" s="19"/>
      <c r="AC18" s="19"/>
      <c r="AD18" s="19"/>
      <c r="AE18" s="19"/>
      <c r="AF18" s="19"/>
      <c r="AG18" s="19"/>
      <c r="AH18" s="19"/>
    </row>
    <row r="19" spans="2:34" s="233" customFormat="1" x14ac:dyDescent="0.3">
      <c r="B19" s="219" t="s">
        <v>300</v>
      </c>
      <c r="C19" s="307" t="s">
        <v>129</v>
      </c>
      <c r="D19" s="308"/>
      <c r="E19" s="308"/>
      <c r="F19" s="308"/>
      <c r="G19" s="309" t="str">
        <f>AcadYr1</f>
        <v>Select from drop-down list →</v>
      </c>
      <c r="H19" s="311">
        <f>IF(G19=C23,0,1)</f>
        <v>0</v>
      </c>
      <c r="I19" s="19"/>
      <c r="P19" s="19"/>
      <c r="Q19" s="19"/>
      <c r="R19" s="19"/>
      <c r="S19" s="19"/>
      <c r="T19" s="19"/>
      <c r="U19" s="19"/>
      <c r="V19" s="19"/>
      <c r="W19" s="19"/>
      <c r="X19" s="19"/>
      <c r="Y19" s="19"/>
      <c r="Z19" s="19"/>
      <c r="AA19" s="19"/>
      <c r="AB19" s="19"/>
      <c r="AC19" s="19"/>
      <c r="AD19" s="19"/>
      <c r="AE19" s="19"/>
      <c r="AF19" s="19"/>
      <c r="AG19" s="19"/>
      <c r="AH19" s="19"/>
    </row>
    <row r="20" spans="2:34" s="233" customFormat="1" x14ac:dyDescent="0.3">
      <c r="D20" s="11"/>
      <c r="I20" s="219"/>
      <c r="P20" s="19"/>
      <c r="Q20" s="19"/>
      <c r="R20" s="19"/>
      <c r="S20" s="19"/>
      <c r="T20" s="19"/>
      <c r="U20" s="19"/>
      <c r="V20" s="19"/>
      <c r="W20" s="19"/>
      <c r="X20" s="19"/>
      <c r="Y20" s="19"/>
      <c r="Z20" s="19"/>
      <c r="AA20" s="19"/>
      <c r="AB20" s="19"/>
      <c r="AC20" s="19"/>
      <c r="AD20" s="19"/>
      <c r="AE20" s="19"/>
      <c r="AF20" s="19"/>
      <c r="AG20" s="19"/>
      <c r="AH20" s="19"/>
    </row>
    <row r="21" spans="2:34" s="233" customFormat="1" x14ac:dyDescent="0.3">
      <c r="B21" s="236" t="s">
        <v>138</v>
      </c>
      <c r="D21" s="11"/>
      <c r="K21" s="237"/>
      <c r="N21" s="19"/>
      <c r="O21" s="19"/>
      <c r="P21" s="19"/>
      <c r="Q21" s="19"/>
      <c r="R21" s="19"/>
      <c r="S21" s="19"/>
      <c r="T21" s="19"/>
      <c r="U21" s="19"/>
      <c r="V21" s="19"/>
      <c r="W21" s="19"/>
      <c r="X21" s="19"/>
      <c r="Y21" s="19"/>
      <c r="Z21" s="19"/>
      <c r="AA21" s="19"/>
      <c r="AB21" s="19"/>
      <c r="AC21" s="19"/>
      <c r="AD21" s="19"/>
      <c r="AE21" s="19"/>
      <c r="AF21" s="19"/>
      <c r="AG21" s="19"/>
      <c r="AH21" s="19"/>
    </row>
    <row r="22" spans="2:34" s="238" customFormat="1" ht="26" x14ac:dyDescent="0.3">
      <c r="B22" s="312" t="s">
        <v>139</v>
      </c>
      <c r="C22" s="313" t="s">
        <v>140</v>
      </c>
      <c r="D22" s="312" t="s">
        <v>141</v>
      </c>
      <c r="F22" s="304" t="s">
        <v>301</v>
      </c>
      <c r="G22" s="305" t="str">
        <f ca="1">YEAR(TODAY())&amp;"-" &amp; RIGHT((YEAR(TODAY())+1), 2)</f>
        <v>2024-25</v>
      </c>
      <c r="H22" s="240"/>
      <c r="I22" s="240" t="s">
        <v>304</v>
      </c>
      <c r="J22" s="240"/>
      <c r="K22" s="235"/>
      <c r="M22" s="19"/>
      <c r="N22" s="19"/>
      <c r="O22" s="19"/>
      <c r="P22" s="19"/>
      <c r="Q22" s="19"/>
      <c r="R22" s="19"/>
      <c r="S22" s="19"/>
      <c r="T22" s="19"/>
      <c r="U22" s="19"/>
      <c r="V22" s="19"/>
      <c r="W22" s="19"/>
      <c r="X22" s="19"/>
      <c r="Y22" s="19"/>
      <c r="Z22" s="19"/>
      <c r="AA22" s="19"/>
      <c r="AB22" s="19"/>
      <c r="AC22" s="19"/>
      <c r="AD22" s="19"/>
      <c r="AE22" s="19"/>
      <c r="AF22" s="19"/>
      <c r="AG22" s="19"/>
      <c r="AH22" s="19"/>
    </row>
    <row r="23" spans="2:34" s="233" customFormat="1" x14ac:dyDescent="0.3">
      <c r="B23" s="283">
        <v>0</v>
      </c>
      <c r="C23" s="289" t="s">
        <v>147</v>
      </c>
      <c r="D23" s="283"/>
      <c r="F23" s="306" t="s">
        <v>299</v>
      </c>
      <c r="G23" s="283" t="str">
        <f ca="1">(YEAR(TODAY())-1)&amp;"-" &amp; RIGHT(YEAR(TODAY()), 2)</f>
        <v>2023-24</v>
      </c>
      <c r="H23" s="237"/>
      <c r="I23" s="233" t="s">
        <v>303</v>
      </c>
      <c r="J23" s="237"/>
      <c r="K23" s="237"/>
      <c r="M23" s="19"/>
      <c r="N23" s="19"/>
      <c r="O23" s="19"/>
      <c r="P23" s="19"/>
      <c r="Q23" s="19"/>
      <c r="R23" s="19"/>
      <c r="S23" s="19"/>
      <c r="T23" s="19"/>
      <c r="U23" s="19"/>
      <c r="V23" s="19"/>
      <c r="W23" s="19"/>
      <c r="X23" s="19"/>
      <c r="Y23" s="19"/>
      <c r="Z23" s="19"/>
      <c r="AA23" s="19"/>
      <c r="AB23" s="19"/>
      <c r="AC23" s="19"/>
      <c r="AD23" s="19"/>
      <c r="AE23" s="19"/>
      <c r="AF23" s="19"/>
      <c r="AG23" s="19"/>
      <c r="AH23" s="19"/>
    </row>
    <row r="24" spans="2:34" s="233" customFormat="1" x14ac:dyDescent="0.3">
      <c r="B24" s="283">
        <v>1</v>
      </c>
      <c r="C24" s="289" t="str">
        <f t="shared" ref="C24:C32" ca="1" si="0">D24&amp;"-"&amp;RIGHT(D25,2)</f>
        <v>2024-25</v>
      </c>
      <c r="D24" s="283">
        <f ca="1">YEAR(NOW())</f>
        <v>2024</v>
      </c>
      <c r="F24" s="306" t="s">
        <v>302</v>
      </c>
      <c r="G24" s="283" t="e">
        <f ca="1">IF(INDEX(Table2[[#All],[YrOpen]],MATCH('3. School Information'!D12,Table2[[#All],[SCHOOLS]],0))=VALUE(LEFT(AcadYr1,4)),"Planning Year",(YEAR(TODAY())-1)&amp;"-" &amp; RIGHT(YEAR(TODAY()), 2))</f>
        <v>#VALUE!</v>
      </c>
      <c r="H24" s="241"/>
      <c r="I24" s="242" t="s">
        <v>342</v>
      </c>
      <c r="M24" s="19"/>
      <c r="N24" s="19"/>
      <c r="O24" s="19"/>
      <c r="P24" s="19"/>
      <c r="Q24" s="19"/>
      <c r="R24" s="19"/>
      <c r="S24" s="19"/>
      <c r="T24" s="19"/>
      <c r="U24" s="19"/>
      <c r="V24" s="19"/>
      <c r="W24" s="19"/>
      <c r="X24" s="19"/>
      <c r="Y24" s="19"/>
      <c r="Z24" s="19"/>
      <c r="AA24" s="19"/>
      <c r="AB24" s="19"/>
      <c r="AC24" s="19"/>
      <c r="AD24" s="19"/>
      <c r="AE24" s="19"/>
      <c r="AF24" s="19"/>
      <c r="AG24" s="19"/>
      <c r="AH24" s="19"/>
    </row>
    <row r="25" spans="2:34" s="233" customFormat="1" x14ac:dyDescent="0.3">
      <c r="B25" s="283">
        <v>2</v>
      </c>
      <c r="C25" s="289" t="str">
        <f t="shared" ca="1" si="0"/>
        <v>2025-26</v>
      </c>
      <c r="D25" s="283">
        <f t="shared" ref="D25:D33" ca="1" si="1">D24+1</f>
        <v>2025</v>
      </c>
      <c r="I25" s="233" t="s">
        <v>343</v>
      </c>
      <c r="M25" s="19"/>
      <c r="N25" s="19"/>
      <c r="O25" s="19"/>
      <c r="P25" s="19"/>
      <c r="Q25" s="19"/>
      <c r="R25" s="19"/>
      <c r="S25" s="19"/>
      <c r="T25" s="19"/>
      <c r="U25" s="19"/>
      <c r="V25" s="19"/>
      <c r="W25" s="19"/>
      <c r="X25" s="19"/>
      <c r="Y25" s="19"/>
      <c r="Z25" s="19"/>
      <c r="AA25" s="19"/>
      <c r="AB25" s="19"/>
      <c r="AC25" s="19"/>
      <c r="AD25" s="19"/>
      <c r="AE25" s="19"/>
      <c r="AF25" s="19"/>
      <c r="AG25" s="19"/>
      <c r="AH25" s="19"/>
    </row>
    <row r="26" spans="2:34" s="233" customFormat="1" x14ac:dyDescent="0.3">
      <c r="B26" s="283">
        <v>3</v>
      </c>
      <c r="C26" s="289" t="str">
        <f t="shared" ca="1" si="0"/>
        <v>2026-27</v>
      </c>
      <c r="D26" s="283">
        <f t="shared" ca="1" si="1"/>
        <v>2026</v>
      </c>
      <c r="F26" s="239"/>
      <c r="G26" s="19"/>
      <c r="H26" s="52"/>
      <c r="M26" s="19"/>
      <c r="N26" s="19"/>
      <c r="O26" s="19"/>
      <c r="P26" s="19"/>
      <c r="Q26" s="19"/>
      <c r="R26" s="19"/>
      <c r="S26" s="19"/>
      <c r="T26" s="19"/>
      <c r="U26" s="19"/>
      <c r="V26" s="19"/>
      <c r="W26" s="19"/>
      <c r="X26" s="19"/>
      <c r="Y26" s="19"/>
      <c r="Z26" s="19"/>
      <c r="AA26" s="19"/>
      <c r="AB26" s="19"/>
      <c r="AC26" s="19"/>
      <c r="AD26" s="19"/>
      <c r="AE26" s="19"/>
      <c r="AF26" s="19"/>
      <c r="AG26" s="19"/>
      <c r="AH26" s="19"/>
    </row>
    <row r="27" spans="2:34" s="233" customFormat="1" x14ac:dyDescent="0.3">
      <c r="B27" s="283">
        <v>4</v>
      </c>
      <c r="C27" s="289" t="str">
        <f t="shared" ca="1" si="0"/>
        <v>2027-28</v>
      </c>
      <c r="D27" s="283">
        <f t="shared" ca="1" si="1"/>
        <v>2027</v>
      </c>
      <c r="F27" s="19"/>
      <c r="G27" s="19"/>
      <c r="H27" s="19"/>
      <c r="M27" s="19"/>
      <c r="N27" s="19"/>
      <c r="O27" s="19"/>
      <c r="P27" s="19"/>
      <c r="Q27" s="19"/>
      <c r="R27" s="19"/>
      <c r="S27" s="19"/>
      <c r="T27" s="19"/>
      <c r="U27" s="19"/>
      <c r="V27" s="19"/>
      <c r="W27" s="19"/>
      <c r="X27" s="19"/>
      <c r="Y27" s="19"/>
      <c r="Z27" s="19"/>
      <c r="AA27" s="19"/>
      <c r="AB27" s="19"/>
      <c r="AC27" s="19"/>
      <c r="AD27" s="19"/>
      <c r="AE27" s="19"/>
      <c r="AF27" s="19"/>
      <c r="AG27" s="19"/>
      <c r="AH27" s="19"/>
    </row>
    <row r="28" spans="2:34" s="233" customFormat="1" x14ac:dyDescent="0.3">
      <c r="B28" s="283">
        <v>5</v>
      </c>
      <c r="C28" s="289" t="str">
        <f t="shared" ca="1" si="0"/>
        <v>2028-29</v>
      </c>
      <c r="D28" s="283">
        <f t="shared" ca="1" si="1"/>
        <v>2028</v>
      </c>
      <c r="F28" s="237"/>
      <c r="G28" s="237"/>
      <c r="H28" s="237"/>
      <c r="R28" s="19"/>
      <c r="S28" s="19"/>
      <c r="T28" s="19"/>
      <c r="U28" s="19"/>
      <c r="V28" s="19"/>
      <c r="W28" s="19"/>
      <c r="X28" s="19"/>
      <c r="Y28" s="19"/>
      <c r="Z28" s="19"/>
      <c r="AA28" s="19"/>
      <c r="AB28" s="19"/>
      <c r="AC28" s="19"/>
      <c r="AD28" s="19"/>
      <c r="AE28" s="19"/>
      <c r="AF28" s="19"/>
      <c r="AG28" s="19"/>
      <c r="AH28" s="19"/>
    </row>
    <row r="29" spans="2:34" s="233" customFormat="1" x14ac:dyDescent="0.3">
      <c r="B29" s="283">
        <v>6</v>
      </c>
      <c r="C29" s="289" t="str">
        <f t="shared" ca="1" si="0"/>
        <v>2029-30</v>
      </c>
      <c r="D29" s="283">
        <f t="shared" ca="1" si="1"/>
        <v>2029</v>
      </c>
      <c r="M29" s="19"/>
      <c r="R29" s="19"/>
      <c r="S29" s="19"/>
      <c r="T29" s="19"/>
      <c r="U29" s="19"/>
      <c r="V29" s="19"/>
      <c r="W29" s="19"/>
      <c r="X29" s="19"/>
      <c r="Y29" s="19"/>
      <c r="Z29" s="19"/>
      <c r="AA29" s="19"/>
      <c r="AB29" s="19"/>
      <c r="AC29" s="19"/>
      <c r="AD29" s="19"/>
      <c r="AE29" s="19"/>
      <c r="AF29" s="19"/>
      <c r="AG29" s="19"/>
      <c r="AH29" s="19"/>
    </row>
    <row r="30" spans="2:34" s="233" customFormat="1" ht="12.75" customHeight="1" thickBot="1" x14ac:dyDescent="0.35">
      <c r="B30" s="283">
        <v>7</v>
      </c>
      <c r="C30" s="289" t="str">
        <f t="shared" ca="1" si="0"/>
        <v>2030-31</v>
      </c>
      <c r="D30" s="283">
        <f t="shared" ca="1" si="1"/>
        <v>2030</v>
      </c>
      <c r="F30" s="219"/>
      <c r="M30" s="23"/>
      <c r="R30" s="19"/>
      <c r="S30" s="19"/>
      <c r="T30" s="19"/>
      <c r="U30" s="19"/>
      <c r="V30" s="19"/>
      <c r="W30" s="19"/>
      <c r="X30" s="19"/>
      <c r="Y30" s="19"/>
      <c r="Z30" s="19"/>
      <c r="AA30" s="19"/>
      <c r="AB30" s="19"/>
      <c r="AC30" s="19"/>
      <c r="AD30" s="19"/>
      <c r="AE30" s="19"/>
      <c r="AF30" s="19"/>
      <c r="AG30" s="19"/>
      <c r="AH30" s="19"/>
    </row>
    <row r="31" spans="2:34" s="233" customFormat="1" ht="13.5" thickBot="1" x14ac:dyDescent="0.35">
      <c r="B31" s="283">
        <v>8</v>
      </c>
      <c r="C31" s="289" t="str">
        <f t="shared" ca="1" si="0"/>
        <v>2031-32</v>
      </c>
      <c r="D31" s="283">
        <f t="shared" ca="1" si="1"/>
        <v>2031</v>
      </c>
      <c r="F31" s="597" t="s">
        <v>128</v>
      </c>
      <c r="G31" s="598"/>
      <c r="H31" s="599"/>
      <c r="M31" s="19"/>
      <c r="R31" s="19"/>
      <c r="S31" s="19"/>
      <c r="T31" s="19"/>
      <c r="U31" s="19"/>
      <c r="V31" s="19"/>
      <c r="W31" s="19"/>
      <c r="X31" s="19"/>
      <c r="Y31" s="19"/>
      <c r="Z31" s="19"/>
      <c r="AA31" s="19"/>
      <c r="AB31" s="19"/>
      <c r="AC31" s="19"/>
      <c r="AD31" s="19"/>
      <c r="AE31" s="19"/>
      <c r="AF31" s="19"/>
      <c r="AG31" s="19"/>
      <c r="AH31" s="19"/>
    </row>
    <row r="32" spans="2:34" s="233" customFormat="1" x14ac:dyDescent="0.3">
      <c r="B32" s="283">
        <v>9</v>
      </c>
      <c r="C32" s="289" t="str">
        <f t="shared" ca="1" si="0"/>
        <v>2032-33</v>
      </c>
      <c r="D32" s="283">
        <f t="shared" ca="1" si="1"/>
        <v>2032</v>
      </c>
      <c r="F32" s="292" t="s">
        <v>130</v>
      </c>
      <c r="G32" s="293" t="s">
        <v>131</v>
      </c>
      <c r="H32" s="294" t="s">
        <v>132</v>
      </c>
      <c r="M32" s="19"/>
      <c r="R32" s="19"/>
      <c r="S32" s="19"/>
      <c r="T32" s="19"/>
      <c r="U32" s="19"/>
      <c r="V32" s="19"/>
      <c r="W32" s="19"/>
      <c r="X32" s="19"/>
      <c r="Y32" s="19"/>
      <c r="Z32" s="19"/>
      <c r="AA32" s="19"/>
      <c r="AB32" s="19"/>
      <c r="AC32" s="19"/>
      <c r="AD32" s="19"/>
      <c r="AE32" s="19"/>
      <c r="AF32" s="19"/>
      <c r="AG32" s="19"/>
      <c r="AH32" s="19"/>
    </row>
    <row r="33" spans="2:34" s="233" customFormat="1" x14ac:dyDescent="0.3">
      <c r="B33" s="283">
        <v>10</v>
      </c>
      <c r="C33" s="289" t="str">
        <f ca="1">D33&amp;"-"&amp;RIGHT(D33+1,2)</f>
        <v>2033-34</v>
      </c>
      <c r="D33" s="283">
        <f t="shared" ca="1" si="1"/>
        <v>2033</v>
      </c>
      <c r="F33" s="295" t="s">
        <v>133</v>
      </c>
      <c r="G33" s="296">
        <f>COUNTIF('6. Quarterly Report'!H12,"&gt;0")</f>
        <v>0</v>
      </c>
      <c r="H33" s="297" t="b">
        <f>IF(G33&gt;0,1)</f>
        <v>0</v>
      </c>
      <c r="K33" s="143"/>
      <c r="M33" s="19"/>
      <c r="R33" s="19"/>
      <c r="S33" s="19"/>
      <c r="T33" s="19"/>
      <c r="U33" s="19"/>
      <c r="V33" s="19"/>
      <c r="W33" s="19"/>
      <c r="X33" s="19"/>
      <c r="Y33" s="19"/>
      <c r="Z33" s="19"/>
      <c r="AA33" s="19"/>
      <c r="AB33" s="19"/>
      <c r="AC33" s="19"/>
      <c r="AD33" s="19"/>
      <c r="AE33" s="19"/>
      <c r="AF33" s="19"/>
      <c r="AG33" s="19"/>
      <c r="AH33" s="19"/>
    </row>
    <row r="34" spans="2:34" s="233" customFormat="1" x14ac:dyDescent="0.3">
      <c r="D34" s="11"/>
      <c r="F34" s="295" t="s">
        <v>134</v>
      </c>
      <c r="G34" s="296">
        <f>COUNTIF('6. Quarterly Report'!K12,"&gt;0")</f>
        <v>0</v>
      </c>
      <c r="H34" s="297" t="b">
        <f>IF(G34&gt;0,2)</f>
        <v>0</v>
      </c>
      <c r="M34" s="19"/>
      <c r="R34" s="19"/>
      <c r="S34" s="19"/>
      <c r="T34" s="19"/>
      <c r="U34" s="19"/>
      <c r="V34" s="19"/>
      <c r="W34" s="19"/>
      <c r="X34" s="19"/>
      <c r="Y34" s="19"/>
      <c r="Z34" s="19"/>
      <c r="AA34" s="19"/>
      <c r="AB34" s="19"/>
      <c r="AC34" s="19"/>
      <c r="AD34" s="19"/>
      <c r="AE34" s="19"/>
      <c r="AF34" s="19"/>
      <c r="AG34" s="19"/>
      <c r="AH34" s="19"/>
    </row>
    <row r="35" spans="2:34" s="233" customFormat="1" x14ac:dyDescent="0.3">
      <c r="D35" s="11"/>
      <c r="F35" s="295" t="s">
        <v>135</v>
      </c>
      <c r="G35" s="296">
        <f>COUNTIF('6. Quarterly Report'!N12,"&gt;0")</f>
        <v>0</v>
      </c>
      <c r="H35" s="297" t="b">
        <f>IF(G35&gt;0,3)</f>
        <v>0</v>
      </c>
      <c r="L35" s="19"/>
      <c r="M35" s="19"/>
      <c r="R35" s="19"/>
      <c r="S35" s="19"/>
      <c r="T35" s="19"/>
      <c r="U35" s="19"/>
      <c r="V35" s="19"/>
      <c r="W35" s="19"/>
      <c r="X35" s="19"/>
      <c r="Y35" s="19"/>
      <c r="Z35" s="19"/>
      <c r="AA35" s="19"/>
      <c r="AB35" s="19"/>
      <c r="AC35" s="19"/>
      <c r="AD35" s="19"/>
      <c r="AE35" s="19"/>
      <c r="AF35" s="19"/>
      <c r="AG35" s="19"/>
      <c r="AH35" s="19"/>
    </row>
    <row r="36" spans="2:34" s="233" customFormat="1" ht="13.5" thickBot="1" x14ac:dyDescent="0.35">
      <c r="B36" s="236" t="s">
        <v>298</v>
      </c>
      <c r="D36" s="11"/>
      <c r="F36" s="298" t="s">
        <v>136</v>
      </c>
      <c r="G36" s="299">
        <f>COUNTIF('6. Quarterly Report'!Q12,"&gt;0")</f>
        <v>0</v>
      </c>
      <c r="H36" s="300" t="b">
        <f>IF(G36&gt;0,4)</f>
        <v>0</v>
      </c>
      <c r="M36" s="19"/>
      <c r="N36" s="19"/>
      <c r="O36" s="19"/>
      <c r="P36" s="19"/>
      <c r="Q36" s="19"/>
      <c r="R36" s="19"/>
      <c r="S36" s="19"/>
      <c r="T36" s="19"/>
      <c r="U36" s="19"/>
      <c r="V36" s="19"/>
      <c r="W36" s="19"/>
      <c r="X36" s="19"/>
      <c r="Y36" s="19"/>
      <c r="Z36" s="19"/>
      <c r="AA36" s="19"/>
      <c r="AB36" s="19"/>
      <c r="AC36" s="19"/>
    </row>
    <row r="37" spans="2:34" s="233" customFormat="1" ht="13.5" thickBot="1" x14ac:dyDescent="0.35">
      <c r="B37" s="291" t="s">
        <v>139</v>
      </c>
      <c r="C37" s="291" t="s">
        <v>142</v>
      </c>
      <c r="D37" s="11"/>
      <c r="F37" s="301" t="s">
        <v>137</v>
      </c>
      <c r="G37" s="302"/>
      <c r="H37" s="303">
        <f>MAX(H33:H36)</f>
        <v>0</v>
      </c>
      <c r="M37" s="19"/>
      <c r="N37" s="19"/>
      <c r="O37" s="19"/>
      <c r="P37" s="19"/>
      <c r="Q37" s="19"/>
      <c r="R37" s="19"/>
      <c r="S37" s="19"/>
      <c r="T37" s="19"/>
      <c r="U37" s="19"/>
      <c r="V37" s="19"/>
      <c r="W37" s="19"/>
      <c r="X37" s="19"/>
      <c r="Y37" s="19"/>
      <c r="Z37" s="19"/>
      <c r="AA37" s="19"/>
      <c r="AB37" s="19"/>
      <c r="AC37" s="19"/>
    </row>
    <row r="38" spans="2:34" s="233" customFormat="1" x14ac:dyDescent="0.3">
      <c r="B38" s="283">
        <v>0</v>
      </c>
      <c r="C38" s="289" t="s">
        <v>147</v>
      </c>
      <c r="D38" s="11"/>
      <c r="F38" s="603" t="s">
        <v>149</v>
      </c>
      <c r="G38" s="604"/>
      <c r="H38" s="605"/>
      <c r="R38" s="19"/>
      <c r="S38" s="19"/>
      <c r="T38" s="19"/>
      <c r="U38" s="19"/>
      <c r="V38" s="19"/>
      <c r="W38" s="19"/>
      <c r="X38" s="19"/>
      <c r="Y38" s="19"/>
      <c r="Z38" s="19"/>
      <c r="AA38" s="19"/>
      <c r="AB38" s="19"/>
      <c r="AC38" s="19"/>
      <c r="AD38" s="19"/>
      <c r="AE38" s="19"/>
      <c r="AF38" s="19"/>
      <c r="AG38" s="19"/>
      <c r="AH38" s="19"/>
    </row>
    <row r="39" spans="2:34" s="233" customFormat="1" x14ac:dyDescent="0.3">
      <c r="B39" s="283">
        <v>1</v>
      </c>
      <c r="C39" s="289" t="s">
        <v>143</v>
      </c>
      <c r="D39" s="11"/>
      <c r="F39" s="606"/>
      <c r="G39" s="607"/>
      <c r="H39" s="608"/>
      <c r="R39" s="19"/>
      <c r="S39" s="19"/>
      <c r="T39" s="19"/>
      <c r="U39" s="19"/>
      <c r="V39" s="19"/>
      <c r="W39" s="19"/>
      <c r="X39" s="19"/>
      <c r="Y39" s="19"/>
      <c r="Z39" s="19"/>
      <c r="AA39" s="19"/>
      <c r="AB39" s="19"/>
      <c r="AC39" s="19"/>
      <c r="AD39" s="19"/>
      <c r="AE39" s="19"/>
      <c r="AF39" s="19"/>
      <c r="AG39" s="19"/>
      <c r="AH39" s="19"/>
    </row>
    <row r="40" spans="2:34" s="233" customFormat="1" ht="13.5" thickBot="1" x14ac:dyDescent="0.35">
      <c r="B40" s="283">
        <v>2</v>
      </c>
      <c r="C40" s="289" t="s">
        <v>143</v>
      </c>
      <c r="D40" s="11"/>
      <c r="F40" s="609"/>
      <c r="G40" s="610"/>
      <c r="H40" s="611"/>
      <c r="R40" s="19"/>
      <c r="S40" s="19"/>
      <c r="T40" s="19"/>
      <c r="U40" s="19"/>
      <c r="V40" s="19"/>
      <c r="W40" s="19"/>
      <c r="X40" s="19"/>
      <c r="Y40" s="19"/>
      <c r="Z40" s="19"/>
      <c r="AA40" s="19"/>
      <c r="AB40" s="19"/>
      <c r="AC40" s="19"/>
      <c r="AD40" s="19"/>
      <c r="AE40" s="19"/>
      <c r="AF40" s="19"/>
      <c r="AG40" s="19"/>
      <c r="AH40" s="19"/>
    </row>
    <row r="41" spans="2:34" ht="13.5" thickBot="1" x14ac:dyDescent="0.35">
      <c r="F41" s="600" t="str">
        <f>IF(H37&gt;0,H37&amp;IF(AND(MOD(ABS(H37),100)&gt;=10,MOD(ABS(H37),100)&lt;=14),"th", CHOOSE(MOD(ABS(H37),10)+1,"","st","nd","rd","th","th","th","th","th","th")), "")</f>
        <v/>
      </c>
      <c r="G41" s="601"/>
      <c r="H41" s="602"/>
    </row>
    <row r="42" spans="2:34" s="233" customFormat="1" x14ac:dyDescent="0.3">
      <c r="B42" s="236" t="s">
        <v>144</v>
      </c>
      <c r="D42" s="11"/>
      <c r="L42" s="19"/>
      <c r="R42" s="19"/>
      <c r="S42" s="19"/>
      <c r="T42" s="19"/>
      <c r="U42" s="19"/>
      <c r="V42" s="19"/>
      <c r="W42" s="19"/>
      <c r="X42" s="19"/>
      <c r="Y42" s="19"/>
      <c r="Z42" s="19"/>
      <c r="AA42" s="19"/>
      <c r="AB42" s="19"/>
      <c r="AC42" s="19"/>
      <c r="AD42" s="19"/>
      <c r="AE42" s="19"/>
      <c r="AF42" s="19"/>
      <c r="AG42" s="19"/>
      <c r="AH42" s="19"/>
    </row>
    <row r="43" spans="2:34" s="233" customFormat="1" x14ac:dyDescent="0.3">
      <c r="B43" s="289">
        <v>1</v>
      </c>
      <c r="C43" s="290" t="s">
        <v>157</v>
      </c>
      <c r="D43" s="243"/>
      <c r="L43" s="19"/>
      <c r="R43" s="19"/>
      <c r="S43" s="19"/>
      <c r="T43" s="19"/>
      <c r="U43" s="19"/>
      <c r="V43" s="19"/>
      <c r="W43" s="19"/>
      <c r="X43" s="19"/>
      <c r="Y43" s="19"/>
      <c r="Z43" s="19"/>
      <c r="AA43" s="19"/>
      <c r="AB43" s="19"/>
      <c r="AC43" s="19"/>
      <c r="AD43" s="19"/>
      <c r="AE43" s="19"/>
      <c r="AF43" s="19"/>
      <c r="AG43" s="19"/>
      <c r="AH43" s="19"/>
    </row>
    <row r="44" spans="2:34" s="233" customFormat="1" x14ac:dyDescent="0.3">
      <c r="C44" s="11"/>
      <c r="Q44" s="19"/>
      <c r="R44" s="19"/>
      <c r="S44" s="19"/>
      <c r="T44" s="19"/>
      <c r="U44" s="19"/>
      <c r="V44" s="19"/>
      <c r="W44" s="19"/>
      <c r="X44" s="19"/>
      <c r="Y44" s="19"/>
      <c r="Z44" s="19"/>
      <c r="AA44" s="19"/>
      <c r="AB44" s="19"/>
      <c r="AC44" s="19"/>
      <c r="AD44" s="19"/>
      <c r="AE44" s="19"/>
      <c r="AF44" s="19"/>
      <c r="AG44" s="19"/>
    </row>
    <row r="45" spans="2:34" s="233" customFormat="1" ht="26" x14ac:dyDescent="0.3">
      <c r="B45" s="244" t="s">
        <v>297</v>
      </c>
      <c r="C45" s="245" t="s">
        <v>150</v>
      </c>
      <c r="K45" s="237"/>
      <c r="R45" s="19"/>
      <c r="S45" s="19"/>
      <c r="T45" s="19"/>
      <c r="U45" s="19"/>
      <c r="V45" s="19"/>
      <c r="W45" s="19"/>
      <c r="X45" s="19"/>
      <c r="Y45" s="19"/>
      <c r="Z45" s="19"/>
      <c r="AA45" s="19"/>
      <c r="AB45" s="19"/>
      <c r="AC45" s="19"/>
      <c r="AD45" s="19"/>
      <c r="AE45" s="19"/>
      <c r="AF45" s="19"/>
      <c r="AG45" s="19"/>
      <c r="AH45" s="19"/>
    </row>
    <row r="46" spans="2:34" s="233" customFormat="1" x14ac:dyDescent="0.3">
      <c r="B46" s="283">
        <v>2</v>
      </c>
      <c r="C46" s="284" t="str">
        <f>IF(B46=2,"All budgets must be approved by the school's governing board prior to submission. Please provide evidence of board approval (minutes/resolution) at time of submission.","")</f>
        <v>All budgets must be approved by the school's governing board prior to submission. Please provide evidence of board approval (minutes/resolution) at time of submission.</v>
      </c>
      <c r="D46" s="285"/>
      <c r="E46" s="285"/>
      <c r="F46" s="285"/>
      <c r="G46" s="285"/>
      <c r="H46" s="285"/>
      <c r="I46" s="285"/>
      <c r="J46" s="285"/>
      <c r="K46" s="286"/>
      <c r="R46" s="19"/>
      <c r="S46" s="19"/>
      <c r="T46" s="19"/>
      <c r="U46" s="19"/>
      <c r="V46" s="19"/>
      <c r="W46" s="19"/>
      <c r="X46" s="19"/>
      <c r="Y46" s="19"/>
      <c r="Z46" s="19"/>
      <c r="AA46" s="19"/>
      <c r="AB46" s="19"/>
      <c r="AC46" s="19"/>
      <c r="AD46" s="19"/>
      <c r="AE46" s="19"/>
      <c r="AF46" s="19"/>
      <c r="AG46" s="19"/>
      <c r="AH46" s="19"/>
    </row>
    <row r="47" spans="2:34" s="233" customFormat="1" x14ac:dyDescent="0.3">
      <c r="C47" s="204"/>
      <c r="D47" s="11"/>
      <c r="K47" s="237"/>
      <c r="R47" s="19"/>
      <c r="S47" s="19"/>
      <c r="T47" s="19"/>
      <c r="U47" s="19"/>
      <c r="V47" s="19"/>
      <c r="W47" s="19"/>
      <c r="X47" s="19"/>
      <c r="Y47" s="19"/>
      <c r="Z47" s="19"/>
      <c r="AA47" s="19"/>
      <c r="AB47" s="19"/>
      <c r="AC47" s="19"/>
      <c r="AD47" s="19"/>
      <c r="AE47" s="19"/>
      <c r="AF47" s="19"/>
      <c r="AG47" s="19"/>
      <c r="AH47" s="19"/>
    </row>
    <row r="48" spans="2:34" x14ac:dyDescent="0.3">
      <c r="B48" s="246" t="s">
        <v>111</v>
      </c>
    </row>
    <row r="49" spans="2:4" x14ac:dyDescent="0.3">
      <c r="B49" s="233"/>
      <c r="C49" s="287" t="s">
        <v>111</v>
      </c>
      <c r="D49" s="288" t="s">
        <v>112</v>
      </c>
    </row>
    <row r="50" spans="2:4" x14ac:dyDescent="0.3">
      <c r="B50" s="233"/>
      <c r="C50" s="425" t="s">
        <v>147</v>
      </c>
      <c r="D50" s="426" t="s">
        <v>113</v>
      </c>
    </row>
    <row r="51" spans="2:4" x14ac:dyDescent="0.3">
      <c r="B51" s="233"/>
      <c r="C51" s="425" t="s">
        <v>363</v>
      </c>
      <c r="D51" s="426">
        <v>2005</v>
      </c>
    </row>
    <row r="52" spans="2:4" x14ac:dyDescent="0.3">
      <c r="C52" s="425" t="s">
        <v>114</v>
      </c>
      <c r="D52" s="426">
        <v>2016</v>
      </c>
    </row>
    <row r="53" spans="2:4" x14ac:dyDescent="0.3">
      <c r="C53" s="425" t="s">
        <v>161</v>
      </c>
      <c r="D53" s="426">
        <v>2018</v>
      </c>
    </row>
    <row r="54" spans="2:4" x14ac:dyDescent="0.3">
      <c r="C54" s="425" t="s">
        <v>388</v>
      </c>
      <c r="D54" s="426">
        <v>2002</v>
      </c>
    </row>
    <row r="55" spans="2:4" x14ac:dyDescent="0.3">
      <c r="C55" s="425" t="s">
        <v>338</v>
      </c>
      <c r="D55" s="426">
        <v>2012</v>
      </c>
    </row>
    <row r="56" spans="2:4" x14ac:dyDescent="0.3">
      <c r="C56" s="425" t="s">
        <v>170</v>
      </c>
      <c r="D56" s="426">
        <v>2014</v>
      </c>
    </row>
    <row r="57" spans="2:4" x14ac:dyDescent="0.3">
      <c r="C57" s="425" t="s">
        <v>324</v>
      </c>
      <c r="D57" s="426">
        <v>2002</v>
      </c>
    </row>
    <row r="58" spans="2:4" x14ac:dyDescent="0.3">
      <c r="C58" s="425" t="s">
        <v>364</v>
      </c>
      <c r="D58" s="426">
        <v>2021</v>
      </c>
    </row>
    <row r="59" spans="2:4" x14ac:dyDescent="0.3">
      <c r="C59" s="425" t="s">
        <v>336</v>
      </c>
      <c r="D59" s="426">
        <v>2017</v>
      </c>
    </row>
    <row r="60" spans="2:4" x14ac:dyDescent="0.3">
      <c r="C60" s="425" t="s">
        <v>337</v>
      </c>
      <c r="D60" s="426">
        <v>2022</v>
      </c>
    </row>
    <row r="61" spans="2:4" x14ac:dyDescent="0.3">
      <c r="C61" s="425" t="s">
        <v>115</v>
      </c>
      <c r="D61" s="426">
        <v>2012</v>
      </c>
    </row>
    <row r="62" spans="2:4" x14ac:dyDescent="0.3">
      <c r="C62" s="425" t="s">
        <v>172</v>
      </c>
      <c r="D62" s="426">
        <v>2019</v>
      </c>
    </row>
    <row r="63" spans="2:4" x14ac:dyDescent="0.3">
      <c r="C63" s="425" t="s">
        <v>392</v>
      </c>
      <c r="D63" s="426">
        <v>2024</v>
      </c>
    </row>
    <row r="64" spans="2:4" x14ac:dyDescent="0.3">
      <c r="C64" s="425" t="s">
        <v>116</v>
      </c>
      <c r="D64" s="426">
        <v>2017</v>
      </c>
    </row>
    <row r="65" spans="3:9" x14ac:dyDescent="0.3">
      <c r="C65" s="425" t="s">
        <v>322</v>
      </c>
      <c r="D65" s="426">
        <v>2021</v>
      </c>
    </row>
    <row r="66" spans="3:9" x14ac:dyDescent="0.3">
      <c r="C66" s="425" t="s">
        <v>390</v>
      </c>
      <c r="D66" s="426">
        <v>2024</v>
      </c>
    </row>
    <row r="67" spans="3:9" x14ac:dyDescent="0.3">
      <c r="C67" s="425" t="s">
        <v>160</v>
      </c>
      <c r="D67" s="426">
        <v>2018</v>
      </c>
    </row>
    <row r="68" spans="3:9" x14ac:dyDescent="0.3">
      <c r="C68" s="425" t="s">
        <v>393</v>
      </c>
      <c r="D68" s="426">
        <v>2024</v>
      </c>
    </row>
    <row r="69" spans="3:9" x14ac:dyDescent="0.3">
      <c r="C69" s="425" t="s">
        <v>117</v>
      </c>
      <c r="D69" s="426">
        <v>2017</v>
      </c>
    </row>
    <row r="70" spans="3:9" x14ac:dyDescent="0.3">
      <c r="C70" s="425" t="s">
        <v>118</v>
      </c>
      <c r="D70" s="426">
        <v>2013</v>
      </c>
    </row>
    <row r="71" spans="3:9" x14ac:dyDescent="0.3">
      <c r="C71" s="425" t="s">
        <v>119</v>
      </c>
      <c r="D71" s="426">
        <v>2013</v>
      </c>
    </row>
    <row r="72" spans="3:9" x14ac:dyDescent="0.3">
      <c r="C72" s="425" t="s">
        <v>159</v>
      </c>
      <c r="D72" s="426">
        <v>2018</v>
      </c>
    </row>
    <row r="73" spans="3:9" x14ac:dyDescent="0.3">
      <c r="C73" s="425" t="s">
        <v>120</v>
      </c>
      <c r="D73" s="426">
        <v>2015</v>
      </c>
    </row>
    <row r="74" spans="3:9" x14ac:dyDescent="0.3">
      <c r="C74" s="425" t="s">
        <v>121</v>
      </c>
      <c r="D74" s="426">
        <v>2013</v>
      </c>
    </row>
    <row r="75" spans="3:9" x14ac:dyDescent="0.3">
      <c r="C75" s="425" t="s">
        <v>122</v>
      </c>
      <c r="D75" s="426">
        <v>2016</v>
      </c>
    </row>
    <row r="76" spans="3:9" x14ac:dyDescent="0.3">
      <c r="C76" s="425" t="s">
        <v>123</v>
      </c>
      <c r="D76" s="426">
        <v>2015</v>
      </c>
    </row>
    <row r="77" spans="3:9" x14ac:dyDescent="0.3">
      <c r="C77" s="425" t="s">
        <v>391</v>
      </c>
      <c r="D77" s="426">
        <v>2024</v>
      </c>
    </row>
    <row r="78" spans="3:9" x14ac:dyDescent="0.3">
      <c r="C78" s="425" t="s">
        <v>339</v>
      </c>
      <c r="D78" s="426">
        <v>2018</v>
      </c>
    </row>
    <row r="79" spans="3:9" x14ac:dyDescent="0.3">
      <c r="C79" s="425" t="s">
        <v>173</v>
      </c>
      <c r="D79" s="426">
        <v>2020</v>
      </c>
      <c r="I79" s="247"/>
    </row>
    <row r="80" spans="3:9" x14ac:dyDescent="0.3">
      <c r="C80" s="425" t="s">
        <v>124</v>
      </c>
      <c r="D80" s="426">
        <v>2013</v>
      </c>
    </row>
    <row r="81" spans="3:4" x14ac:dyDescent="0.3">
      <c r="C81" s="425" t="s">
        <v>125</v>
      </c>
      <c r="D81" s="426">
        <v>2016</v>
      </c>
    </row>
    <row r="82" spans="3:4" x14ac:dyDescent="0.3">
      <c r="C82" s="425" t="s">
        <v>341</v>
      </c>
      <c r="D82" s="426">
        <v>2017</v>
      </c>
    </row>
    <row r="83" spans="3:4" x14ac:dyDescent="0.3">
      <c r="C83" s="425" t="s">
        <v>340</v>
      </c>
      <c r="D83" s="426">
        <v>2020</v>
      </c>
    </row>
    <row r="84" spans="3:4" x14ac:dyDescent="0.3">
      <c r="C84" s="425" t="s">
        <v>365</v>
      </c>
      <c r="D84" s="426">
        <v>2023</v>
      </c>
    </row>
    <row r="85" spans="3:4" x14ac:dyDescent="0.3">
      <c r="C85" s="425" t="s">
        <v>176</v>
      </c>
      <c r="D85" s="426">
        <v>2020</v>
      </c>
    </row>
    <row r="86" spans="3:4" x14ac:dyDescent="0.3">
      <c r="C86" s="425" t="s">
        <v>174</v>
      </c>
      <c r="D86" s="426">
        <v>2019</v>
      </c>
    </row>
    <row r="87" spans="3:4" x14ac:dyDescent="0.3">
      <c r="C87" s="425" t="s">
        <v>175</v>
      </c>
      <c r="D87" s="426">
        <v>2020</v>
      </c>
    </row>
    <row r="88" spans="3:4" x14ac:dyDescent="0.3">
      <c r="C88" s="425" t="s">
        <v>389</v>
      </c>
      <c r="D88" s="426">
        <v>2021</v>
      </c>
    </row>
    <row r="89" spans="3:4" x14ac:dyDescent="0.3">
      <c r="C89" s="425" t="s">
        <v>323</v>
      </c>
      <c r="D89" s="426">
        <v>2020</v>
      </c>
    </row>
    <row r="90" spans="3:4" x14ac:dyDescent="0.3">
      <c r="C90" s="425" t="s">
        <v>126</v>
      </c>
      <c r="D90" s="426">
        <v>2016</v>
      </c>
    </row>
  </sheetData>
  <sheetProtection selectLockedCells="1" selectUnlockedCells="1"/>
  <mergeCells count="3">
    <mergeCell ref="F31:H31"/>
    <mergeCell ref="F41:H41"/>
    <mergeCell ref="F38:H40"/>
  </mergeCells>
  <conditionalFormatting sqref="C50:C51">
    <cfRule type="expression" dxfId="51" priority="54">
      <formula>$R50="Closed"</formula>
    </cfRule>
  </conditionalFormatting>
  <conditionalFormatting sqref="C52 C55:C79">
    <cfRule type="expression" dxfId="50" priority="39">
      <formula>#REF!="Closed"</formula>
    </cfRule>
    <cfRule type="expression" dxfId="49" priority="38">
      <formula>#REF!="Closed"</formula>
    </cfRule>
    <cfRule type="expression" dxfId="48" priority="40">
      <formula>#REF!="Transferred"</formula>
    </cfRule>
  </conditionalFormatting>
  <conditionalFormatting sqref="C81:C82 C85 C87:C88 C90">
    <cfRule type="expression" dxfId="47" priority="3">
      <formula>#REF!="Transferred"</formula>
    </cfRule>
    <cfRule type="expression" dxfId="46" priority="1">
      <formula>#REF!="Closed"</formula>
    </cfRule>
  </conditionalFormatting>
  <conditionalFormatting sqref="C50:D51 D52">
    <cfRule type="expression" dxfId="45" priority="55">
      <formula>$R50="Transferred"</formula>
    </cfRule>
    <cfRule type="expression" dxfId="44" priority="58">
      <formula>P50="Closed"</formula>
    </cfRule>
  </conditionalFormatting>
  <conditionalFormatting sqref="C50:D51">
    <cfRule type="expression" dxfId="43" priority="57">
      <formula>$R50="Closed"</formula>
    </cfRule>
  </conditionalFormatting>
  <conditionalFormatting sqref="D50:D52">
    <cfRule type="expression" dxfId="42" priority="51">
      <formula>$R50="Closed"</formula>
    </cfRule>
  </conditionalFormatting>
  <conditionalFormatting sqref="D55 D57:D58">
    <cfRule type="expression" dxfId="41" priority="138">
      <formula>Q53="Closed"</formula>
    </cfRule>
    <cfRule type="expression" dxfId="40" priority="142">
      <formula>$R53="Transferred"</formula>
    </cfRule>
    <cfRule type="expression" dxfId="39" priority="140">
      <formula>$R53="Closed"</formula>
    </cfRule>
  </conditionalFormatting>
  <conditionalFormatting sqref="D56">
    <cfRule type="expression" dxfId="38" priority="88">
      <formula>$R55="Transferred"</formula>
    </cfRule>
    <cfRule type="expression" dxfId="37" priority="84">
      <formula>Q55="Closed"</formula>
    </cfRule>
    <cfRule type="expression" dxfId="36" priority="86">
      <formula>$R55="Closed"</formula>
    </cfRule>
  </conditionalFormatting>
  <conditionalFormatting sqref="D59:D60">
    <cfRule type="expression" dxfId="35" priority="122">
      <formula>$R55="Closed"</formula>
    </cfRule>
    <cfRule type="expression" dxfId="34" priority="124">
      <formula>$R55="Transferred"</formula>
    </cfRule>
    <cfRule type="expression" dxfId="33" priority="120">
      <formula>Q55="Closed"</formula>
    </cfRule>
  </conditionalFormatting>
  <conditionalFormatting sqref="D61">
    <cfRule type="expression" dxfId="32" priority="106">
      <formula>$R55="Transferred"</formula>
    </cfRule>
    <cfRule type="expression" dxfId="31" priority="102">
      <formula>Q55="Closed"</formula>
    </cfRule>
    <cfRule type="expression" dxfId="30" priority="104">
      <formula>$R55="Closed"</formula>
    </cfRule>
  </conditionalFormatting>
  <conditionalFormatting sqref="D62:D63">
    <cfRule type="expression" dxfId="29" priority="43">
      <formula>$R55="Closed"</formula>
    </cfRule>
    <cfRule type="expression" dxfId="28" priority="144">
      <formula>Q55="Closed"</formula>
    </cfRule>
    <cfRule type="expression" dxfId="27" priority="150">
      <formula>$R55="Transferred"</formula>
    </cfRule>
  </conditionalFormatting>
  <conditionalFormatting sqref="D64:D66 D90">
    <cfRule type="expression" dxfId="26" priority="168">
      <formula>$R56="Closed"</formula>
    </cfRule>
    <cfRule type="expression" dxfId="25" priority="169">
      <formula>Q56="Closed"</formula>
    </cfRule>
    <cfRule type="expression" dxfId="24" priority="170">
      <formula>$R56="Transferred"</formula>
    </cfRule>
  </conditionalFormatting>
  <conditionalFormatting sqref="D67:D68">
    <cfRule type="expression" dxfId="23" priority="154">
      <formula>Q57="Closed"</formula>
    </cfRule>
    <cfRule type="expression" dxfId="22" priority="156">
      <formula>$R57="Closed"</formula>
    </cfRule>
    <cfRule type="expression" dxfId="21" priority="158">
      <formula>$R57="Transferred"</formula>
    </cfRule>
  </conditionalFormatting>
  <conditionalFormatting sqref="D69:D70">
    <cfRule type="expression" dxfId="20" priority="191">
      <formula>$R58="Transferred"</formula>
    </cfRule>
    <cfRule type="expression" dxfId="19" priority="189">
      <formula>Q58="Closed"</formula>
    </cfRule>
    <cfRule type="expression" dxfId="18" priority="190">
      <formula>$R58="Closed"</formula>
    </cfRule>
  </conditionalFormatting>
  <conditionalFormatting sqref="D71:D72">
    <cfRule type="expression" dxfId="17" priority="183">
      <formula>$R61="Closed"</formula>
    </cfRule>
    <cfRule type="expression" dxfId="16" priority="184">
      <formula>Q61="Closed"</formula>
    </cfRule>
    <cfRule type="expression" dxfId="15" priority="185">
      <formula>$R61="Transferred"</formula>
    </cfRule>
  </conditionalFormatting>
  <conditionalFormatting sqref="D73">
    <cfRule type="expression" dxfId="14" priority="174">
      <formula>$R65="Transferred"</formula>
    </cfRule>
    <cfRule type="expression" dxfId="13" priority="175">
      <formula>$R65="Closed"</formula>
    </cfRule>
    <cfRule type="expression" dxfId="12" priority="176">
      <formula>Q65="Closed"</formula>
    </cfRule>
  </conditionalFormatting>
  <conditionalFormatting sqref="D74 D78:D79 D81">
    <cfRule type="expression" dxfId="11" priority="4">
      <formula>$R67="Transferred"</formula>
    </cfRule>
    <cfRule type="expression" dxfId="10" priority="5">
      <formula>$R67="Closed"</formula>
    </cfRule>
    <cfRule type="expression" dxfId="9" priority="6">
      <formula>Q67="Closed"</formula>
    </cfRule>
  </conditionalFormatting>
  <conditionalFormatting sqref="D75:D77">
    <cfRule type="expression" dxfId="8" priority="46">
      <formula>$R69="Transferred"</formula>
    </cfRule>
    <cfRule type="expression" dxfId="7" priority="48">
      <formula>Q69="Closed"</formula>
    </cfRule>
    <cfRule type="expression" dxfId="6" priority="47">
      <formula>$R69="Closed"</formula>
    </cfRule>
  </conditionalFormatting>
  <conditionalFormatting sqref="D82">
    <cfRule type="expression" dxfId="5" priority="165">
      <formula>$R76="Transferred"</formula>
    </cfRule>
    <cfRule type="expression" dxfId="4" priority="166">
      <formula>$R76="Closed"</formula>
    </cfRule>
    <cfRule type="expression" dxfId="3" priority="167">
      <formula>Q76="Closed"</formula>
    </cfRule>
  </conditionalFormatting>
  <conditionalFormatting sqref="D85 D87:D88">
    <cfRule type="expression" dxfId="2" priority="159">
      <formula>$R79="Closed"</formula>
    </cfRule>
    <cfRule type="expression" dxfId="1" priority="160">
      <formula>Q79="Closed"</formula>
    </cfRule>
    <cfRule type="expression" dxfId="0" priority="161">
      <formula>$R79="Transferred"</formula>
    </cfRule>
  </conditionalFormatting>
  <dataValidations disablePrompts="1" count="1">
    <dataValidation type="list" sqref="L39" xr:uid="{00000000-0002-0000-0700-000001000000}">
      <formula1>$C$50</formula1>
    </dataValidation>
  </dataValidations>
  <pageMargins left="0.7" right="0.7" top="0.75" bottom="0.75" header="0.3" footer="0.3"/>
  <pageSetup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49FBE9BC-E430-4812-9297-176857E1253F}">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1. Instructions</vt:lpstr>
      <vt:lpstr>2. Reporting Dates</vt:lpstr>
      <vt:lpstr>3. School Information</vt:lpstr>
      <vt:lpstr>4. Financial Position</vt:lpstr>
      <vt:lpstr>5. Annual Budget</vt:lpstr>
      <vt:lpstr>6. Quarterly Report</vt:lpstr>
      <vt:lpstr>AcadYr1</vt:lpstr>
      <vt:lpstr>DVList_AcadYr</vt:lpstr>
      <vt:lpstr>Mssg1</vt:lpstr>
      <vt:lpstr>MssgQtr</vt:lpstr>
      <vt:lpstr>mySchools</vt:lpstr>
      <vt:lpstr>PriorPeriod</vt:lpstr>
      <vt:lpstr>School</vt:lpstr>
      <vt:lpstr>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jbetley@gov.in.gov</dc:creator>
  <cp:lastModifiedBy>Abston, Bridgett</cp:lastModifiedBy>
  <cp:lastPrinted>2024-07-29T19:10:21Z</cp:lastPrinted>
  <dcterms:created xsi:type="dcterms:W3CDTF">2012-10-30T03:41:03Z</dcterms:created>
  <dcterms:modified xsi:type="dcterms:W3CDTF">2024-07-29T19:29:58Z</dcterms:modified>
</cp:coreProperties>
</file>