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HARRIS\Desktop\"/>
    </mc:Choice>
  </mc:AlternateContent>
  <workbookProtection workbookPassword="DC24" lockStructure="1"/>
  <bookViews>
    <workbookView xWindow="0" yWindow="0" windowWidth="15060" windowHeight="11010" tabRatio="671"/>
  </bookViews>
  <sheets>
    <sheet name="Agg moisture (page 1)" sheetId="5" r:id="rId1"/>
    <sheet name="Cement Calibration (Page 2)" sheetId="1" r:id="rId2"/>
    <sheet name="Latex Calibration (Page 3)" sheetId="3" r:id="rId3"/>
    <sheet name="Sand Calibration (Page 4)" sheetId="11" r:id="rId4"/>
    <sheet name="Stone Calibration (Page 5)" sheetId="8" r:id="rId5"/>
    <sheet name="Summary (Page 6)" sheetId="10" r:id="rId6"/>
  </sheets>
  <definedNames>
    <definedName name="_xlnm.Print_Area" localSheetId="0">'Agg moisture (page 1)'!$A$1:$H$44</definedName>
    <definedName name="_xlnm.Print_Area" localSheetId="1">'Cement Calibration (Page 2)'!$A$1:$M$42</definedName>
    <definedName name="_xlnm.Print_Area" localSheetId="2">'Latex Calibration (Page 3)'!$A$1:$N$32</definedName>
    <definedName name="_xlnm.Print_Area" localSheetId="3">'Sand Calibration (Page 4)'!$A$1:$N$38</definedName>
    <definedName name="_xlnm.Print_Area" localSheetId="4">'Stone Calibration (Page 5)'!$A$1:$N$38</definedName>
    <definedName name="_xlnm.Print_Area" localSheetId="5">'Summary (Page 6)'!$A$1:$J$42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5" l="1"/>
  <c r="H24" i="3" l="1"/>
  <c r="D37" i="11"/>
  <c r="D37" i="8"/>
  <c r="E17" i="8" l="1"/>
  <c r="E20" i="8"/>
  <c r="E17" i="11"/>
  <c r="E20" i="11"/>
  <c r="H28" i="5" l="1"/>
  <c r="E12" i="10" l="1"/>
  <c r="E10" i="10"/>
  <c r="J3" i="11" l="1"/>
  <c r="J3" i="8"/>
  <c r="L3" i="1"/>
  <c r="M3" i="3"/>
  <c r="I3" i="10"/>
  <c r="C3" i="10"/>
  <c r="D3" i="8"/>
  <c r="D3" i="11"/>
  <c r="G3" i="3"/>
  <c r="F3" i="1"/>
  <c r="I2" i="10"/>
  <c r="J2" i="8"/>
  <c r="J2" i="11"/>
  <c r="M2" i="3"/>
  <c r="L2" i="1"/>
  <c r="C2" i="10"/>
  <c r="D2" i="8"/>
  <c r="D2" i="11"/>
  <c r="G2" i="3"/>
  <c r="F2" i="1"/>
  <c r="H16" i="5"/>
  <c r="I23" i="1" s="1"/>
  <c r="J35" i="11"/>
  <c r="H35" i="11"/>
  <c r="F35" i="11"/>
  <c r="D35" i="11"/>
  <c r="J35" i="8" l="1"/>
  <c r="H35" i="8"/>
  <c r="F35" i="8"/>
  <c r="D35" i="8"/>
  <c r="E8" i="10"/>
  <c r="M19" i="3"/>
  <c r="M20" i="3" s="1"/>
  <c r="L19" i="3"/>
  <c r="L20" i="3" s="1"/>
  <c r="J19" i="3"/>
  <c r="J20" i="3" s="1"/>
  <c r="H19" i="3"/>
  <c r="H20" i="3" s="1"/>
  <c r="H25" i="5" l="1"/>
  <c r="H23" i="5"/>
  <c r="H26" i="5" s="1"/>
  <c r="G25" i="5"/>
  <c r="G23" i="5"/>
  <c r="F25" i="5"/>
  <c r="E25" i="5"/>
  <c r="E23" i="5"/>
  <c r="K11" i="1"/>
  <c r="I11" i="1"/>
  <c r="G11" i="1"/>
  <c r="L13" i="1"/>
  <c r="H30" i="1" s="1"/>
  <c r="L12" i="1"/>
  <c r="H18" i="1" s="1"/>
  <c r="E26" i="5" l="1"/>
  <c r="E28" i="5" s="1"/>
  <c r="G26" i="5"/>
  <c r="F26" i="5"/>
  <c r="F28" i="5" s="1"/>
  <c r="L11" i="1"/>
  <c r="J13" i="11" l="1"/>
  <c r="G17" i="11" s="1"/>
  <c r="G28" i="5"/>
  <c r="J13" i="8" s="1"/>
  <c r="G17" i="8" s="1"/>
  <c r="I17" i="8" s="1"/>
  <c r="G20" i="8" s="1"/>
  <c r="I20" i="8" s="1"/>
  <c r="E22" i="8" s="1"/>
  <c r="H22" i="8" s="1"/>
  <c r="H17" i="1"/>
  <c r="K17" i="1" s="1"/>
  <c r="H29" i="1"/>
  <c r="K29" i="1" s="1"/>
  <c r="I17" i="11" l="1"/>
  <c r="G20" i="11" s="1"/>
  <c r="I20" i="11" s="1"/>
  <c r="E22" i="11" s="1"/>
  <c r="H22" i="11" s="1"/>
  <c r="J28" i="8"/>
  <c r="L28" i="8" s="1"/>
  <c r="J26" i="8"/>
  <c r="L26" i="8" s="1"/>
  <c r="H33" i="1"/>
  <c r="H21" i="1"/>
  <c r="K20" i="1" s="1"/>
  <c r="K32" i="1" l="1"/>
  <c r="E9" i="11" s="1"/>
  <c r="I9" i="11" s="1"/>
  <c r="J28" i="11"/>
  <c r="L28" i="11" s="1"/>
  <c r="J26" i="11"/>
  <c r="L26" i="11" s="1"/>
  <c r="H23" i="1"/>
  <c r="K23" i="1" s="1"/>
  <c r="H16" i="3"/>
  <c r="L16" i="3"/>
  <c r="E9" i="8"/>
  <c r="I9" i="8" s="1"/>
  <c r="D32" i="8" s="1"/>
  <c r="M16" i="3"/>
  <c r="H32" i="11" l="1"/>
  <c r="D32" i="11"/>
  <c r="J32" i="11"/>
  <c r="F32" i="11"/>
  <c r="J16" i="3"/>
  <c r="E6" i="10"/>
  <c r="J32" i="8"/>
  <c r="H32" i="8"/>
  <c r="F32" i="8"/>
</calcChain>
</file>

<file path=xl/sharedStrings.xml><?xml version="1.0" encoding="utf-8"?>
<sst xmlns="http://schemas.openxmlformats.org/spreadsheetml/2006/main" count="253" uniqueCount="167">
  <si>
    <t>Cement Calibration</t>
  </si>
  <si>
    <t>●</t>
  </si>
  <si>
    <t>Run #1</t>
  </si>
  <si>
    <t>Run #2</t>
  </si>
  <si>
    <t xml:space="preserve">Run #3 </t>
  </si>
  <si>
    <t>Total</t>
  </si>
  <si>
    <t>INDOT - Field Calibration of Mobile Concrete Mixer</t>
  </si>
  <si>
    <t>=</t>
  </si>
  <si>
    <r>
      <rPr>
        <b/>
        <sz val="11"/>
        <color theme="1"/>
        <rFont val="Calibri"/>
        <family val="2"/>
        <scheme val="minor"/>
      </rPr>
      <t xml:space="preserve">    (E)</t>
    </r>
    <r>
      <rPr>
        <sz val="11"/>
        <color theme="1"/>
        <rFont val="Calibri"/>
        <family val="2"/>
        <scheme val="minor"/>
      </rPr>
      <t xml:space="preserve"> counts / bag (0.01)     </t>
    </r>
  </si>
  <si>
    <r>
      <t xml:space="preserve">Total Weight of Cement </t>
    </r>
    <r>
      <rPr>
        <b/>
        <u/>
        <sz val="12"/>
        <color theme="1"/>
        <rFont val="Calibri"/>
        <family val="2"/>
        <scheme val="minor"/>
      </rPr>
      <t xml:space="preserve"> (A)</t>
    </r>
  </si>
  <si>
    <r>
      <t xml:space="preserve">Total Meter Counts </t>
    </r>
    <r>
      <rPr>
        <b/>
        <sz val="12"/>
        <color theme="1"/>
        <rFont val="Calibri"/>
        <family val="2"/>
        <scheme val="minor"/>
      </rPr>
      <t xml:space="preserve">  (B)</t>
    </r>
  </si>
  <si>
    <t xml:space="preserve">  (A)</t>
  </si>
  <si>
    <t xml:space="preserve">  (B)</t>
  </si>
  <si>
    <t xml:space="preserve">  (C)</t>
  </si>
  <si>
    <r>
      <t xml:space="preserve">Total Time in seconds </t>
    </r>
    <r>
      <rPr>
        <b/>
        <sz val="12"/>
        <color theme="1"/>
        <rFont val="Calibri"/>
        <family val="2"/>
        <scheme val="minor"/>
      </rPr>
      <t xml:space="preserve">  (C)</t>
    </r>
  </si>
  <si>
    <t>Latex Flow Calibration</t>
  </si>
  <si>
    <t>Trial #1</t>
  </si>
  <si>
    <t>Trial #2</t>
  </si>
  <si>
    <t>Trial #3</t>
  </si>
  <si>
    <t xml:space="preserve">  (J)</t>
  </si>
  <si>
    <t>Trial #4</t>
  </si>
  <si>
    <t>Final flow meter  setting =</t>
  </si>
  <si>
    <t>Sand Gate Calibration</t>
  </si>
  <si>
    <r>
      <t xml:space="preserve">1. Calculate the time period for </t>
    </r>
    <r>
      <rPr>
        <b/>
        <sz val="12"/>
        <color theme="1"/>
        <rFont val="Calibri"/>
        <family val="2"/>
      </rPr>
      <t>½</t>
    </r>
    <r>
      <rPr>
        <b/>
        <sz val="12"/>
        <color theme="1"/>
        <rFont val="Calibri"/>
        <family val="2"/>
        <scheme val="minor"/>
      </rPr>
      <t xml:space="preserve"> bag of cement :</t>
    </r>
  </si>
  <si>
    <t>x</t>
  </si>
  <si>
    <r>
      <t xml:space="preserve">SSD sand weight (from design) + </t>
    </r>
    <r>
      <rPr>
        <b/>
        <sz val="12"/>
        <color theme="1"/>
        <rFont val="Calibri"/>
        <family val="2"/>
        <scheme val="minor"/>
      </rPr>
      <t xml:space="preserve">(M)  </t>
    </r>
    <r>
      <rPr>
        <sz val="12"/>
        <color theme="1"/>
        <rFont val="Calibri"/>
        <family val="2"/>
        <scheme val="minor"/>
      </rPr>
      <t>=</t>
    </r>
  </si>
  <si>
    <r>
      <t xml:space="preserve">3. Calculate the target amount of wet sand for </t>
    </r>
    <r>
      <rPr>
        <b/>
        <sz val="12"/>
        <color theme="1"/>
        <rFont val="Calibri"/>
        <family val="2"/>
      </rPr>
      <t>½ bag cement:</t>
    </r>
  </si>
  <si>
    <t>(N)</t>
  </si>
  <si>
    <t>94 lb</t>
  </si>
  <si>
    <r>
      <t xml:space="preserve">lb / count </t>
    </r>
    <r>
      <rPr>
        <b/>
        <sz val="11"/>
        <color theme="1"/>
        <rFont val="Calibri"/>
        <family val="2"/>
        <scheme val="minor"/>
      </rPr>
      <t>(D)</t>
    </r>
  </si>
  <si>
    <r>
      <t xml:space="preserve">   </t>
    </r>
    <r>
      <rPr>
        <b/>
        <sz val="11"/>
        <color theme="1"/>
        <rFont val="Calibri"/>
        <family val="2"/>
        <scheme val="minor"/>
      </rPr>
      <t>(D)</t>
    </r>
    <r>
      <rPr>
        <sz val="11"/>
        <color theme="1"/>
        <rFont val="Calibri"/>
        <family val="2"/>
        <scheme val="minor"/>
      </rPr>
      <t xml:space="preserve"> lb / count (0.001)</t>
    </r>
  </si>
  <si>
    <r>
      <t xml:space="preserve">   </t>
    </r>
    <r>
      <rPr>
        <b/>
        <sz val="11"/>
        <color theme="1"/>
        <rFont val="Calibri"/>
        <family val="2"/>
        <scheme val="minor"/>
      </rPr>
      <t>(G)</t>
    </r>
    <r>
      <rPr>
        <sz val="11"/>
        <color theme="1"/>
        <rFont val="Calibri"/>
        <family val="2"/>
        <scheme val="minor"/>
      </rPr>
      <t xml:space="preserve"> lb / second (0.001)</t>
    </r>
  </si>
  <si>
    <t>Stone Gate Calibration</t>
  </si>
  <si>
    <r>
      <t xml:space="preserve">3. Calculate the target amount of wet stone for </t>
    </r>
    <r>
      <rPr>
        <b/>
        <sz val="12"/>
        <color theme="1"/>
        <rFont val="Calibri"/>
        <family val="2"/>
      </rPr>
      <t>½ bag cement:</t>
    </r>
  </si>
  <si>
    <r>
      <rPr>
        <b/>
        <sz val="11"/>
        <color theme="1"/>
        <rFont val="Calibri"/>
        <family val="2"/>
        <scheme val="minor"/>
      </rPr>
      <t xml:space="preserve">   (H)</t>
    </r>
    <r>
      <rPr>
        <sz val="11"/>
        <color theme="1"/>
        <rFont val="Calibri"/>
        <family val="2"/>
        <scheme val="minor"/>
      </rPr>
      <t xml:space="preserve"> seconds / bag (0.01) ***</t>
    </r>
  </si>
  <si>
    <r>
      <t xml:space="preserve">lb / second </t>
    </r>
    <r>
      <rPr>
        <b/>
        <sz val="11"/>
        <color theme="1"/>
        <rFont val="Calibri"/>
        <family val="2"/>
        <scheme val="minor"/>
      </rPr>
      <t>(G)</t>
    </r>
  </si>
  <si>
    <t>Final sand gate  setting  =</t>
  </si>
  <si>
    <t>Final stone gate  setting  =</t>
  </si>
  <si>
    <t xml:space="preserve">         ** Meter counts used to run yield test during production</t>
  </si>
  <si>
    <t xml:space="preserve">    *Do not proceed if scale has not been calibrated within past 12 months</t>
  </si>
  <si>
    <r>
      <t xml:space="preserve">gallons latex per bag* =  </t>
    </r>
    <r>
      <rPr>
        <b/>
        <sz val="12"/>
        <color theme="1"/>
        <rFont val="Calibri"/>
        <family val="2"/>
        <scheme val="minor"/>
      </rPr>
      <t>(J)</t>
    </r>
    <r>
      <rPr>
        <sz val="12"/>
        <color theme="1"/>
        <rFont val="Calibri"/>
        <family val="2"/>
        <scheme val="minor"/>
      </rPr>
      <t xml:space="preserve"> / 8.5</t>
    </r>
  </si>
  <si>
    <r>
      <t xml:space="preserve">2. Determine new cement meter count </t>
    </r>
    <r>
      <rPr>
        <sz val="12"/>
        <color theme="1"/>
        <rFont val="Calibri"/>
        <family val="2"/>
        <scheme val="minor"/>
      </rPr>
      <t>(round as indicated)</t>
    </r>
  </si>
  <si>
    <r>
      <t xml:space="preserve"> </t>
    </r>
    <r>
      <rPr>
        <b/>
        <sz val="12"/>
        <color theme="1"/>
        <rFont val="Calibri"/>
        <family val="2"/>
        <scheme val="minor"/>
      </rPr>
      <t xml:space="preserve">counts / </t>
    </r>
    <r>
      <rPr>
        <b/>
        <sz val="12"/>
        <color theme="1"/>
        <rFont val="Calibri"/>
        <family val="2"/>
      </rPr>
      <t xml:space="preserve">¼ cubic yard **
        </t>
    </r>
    <r>
      <rPr>
        <sz val="12"/>
        <color theme="1"/>
        <rFont val="Calibri"/>
        <family val="2"/>
      </rPr>
      <t xml:space="preserve">  (whole number)</t>
    </r>
  </si>
  <si>
    <r>
      <t xml:space="preserve">3. Determine Time required to discharge 1 bag of cement </t>
    </r>
    <r>
      <rPr>
        <sz val="12"/>
        <color theme="1"/>
        <rFont val="Calibri"/>
        <family val="2"/>
        <scheme val="minor"/>
      </rPr>
      <t>(round as indicated)</t>
    </r>
  </si>
  <si>
    <t>1.</t>
  </si>
  <si>
    <t>2.</t>
  </si>
  <si>
    <t>3.</t>
  </si>
  <si>
    <t>Confirm with the operator where each gauge is located on the truck for the table below</t>
  </si>
  <si>
    <t>4.</t>
  </si>
  <si>
    <t xml:space="preserve"> (Y)</t>
  </si>
  <si>
    <r>
      <t xml:space="preserve">*Target:  </t>
    </r>
    <r>
      <rPr>
        <b/>
        <sz val="12"/>
        <color theme="1"/>
        <rFont val="Calibri"/>
        <family val="2"/>
        <scheme val="minor"/>
      </rPr>
      <t>3.50 gallons</t>
    </r>
    <r>
      <rPr>
        <sz val="12"/>
        <color theme="1"/>
        <rFont val="Calibri"/>
        <family val="2"/>
        <scheme val="minor"/>
      </rPr>
      <t xml:space="preserve"> of latex per bag of cement (acceptable tolerance is 3.44 to 3.56 gallons)</t>
    </r>
  </si>
  <si>
    <t>Latex Line Pressure Reading (0.1)</t>
  </si>
  <si>
    <t>Operating RPM    (whole number)</t>
  </si>
  <si>
    <t>Flow Meter Reading              (0.1)</t>
  </si>
  <si>
    <t>Latex Throttle Valve Setting  (0.1)</t>
  </si>
  <si>
    <r>
      <t xml:space="preserve">  from row </t>
    </r>
    <r>
      <rPr>
        <b/>
        <sz val="14"/>
        <color theme="1"/>
        <rFont val="Calibri"/>
        <family val="2"/>
        <scheme val="minor"/>
      </rPr>
      <t>(Y)</t>
    </r>
  </si>
  <si>
    <t xml:space="preserve"> (X)</t>
  </si>
  <si>
    <r>
      <t xml:space="preserve">  from row </t>
    </r>
    <r>
      <rPr>
        <b/>
        <sz val="14"/>
        <color theme="1"/>
        <rFont val="Calibri"/>
        <family val="2"/>
        <scheme val="minor"/>
      </rPr>
      <t>(X)</t>
    </r>
  </si>
  <si>
    <r>
      <t xml:space="preserve"> </t>
    </r>
    <r>
      <rPr>
        <b/>
        <sz val="11"/>
        <color theme="1"/>
        <rFont val="Calibri"/>
        <family val="2"/>
        <scheme val="minor"/>
      </rPr>
      <t>(K)</t>
    </r>
    <r>
      <rPr>
        <sz val="11"/>
        <color theme="1"/>
        <rFont val="Calibri"/>
        <family val="2"/>
        <scheme val="minor"/>
      </rPr>
      <t xml:space="preserve"> seconds (0.1)</t>
    </r>
  </si>
  <si>
    <r>
      <t xml:space="preserve"> (L) % </t>
    </r>
    <r>
      <rPr>
        <sz val="12"/>
        <color theme="1"/>
        <rFont val="Calibri"/>
        <family val="2"/>
        <scheme val="minor"/>
      </rPr>
      <t>(0.1)</t>
    </r>
  </si>
  <si>
    <r>
      <rPr>
        <b/>
        <sz val="11"/>
        <color theme="1"/>
        <rFont val="Calibri"/>
        <family val="2"/>
        <scheme val="minor"/>
      </rPr>
      <t>(M)</t>
    </r>
    <r>
      <rPr>
        <sz val="11"/>
        <color theme="1"/>
        <rFont val="Calibri"/>
        <family val="2"/>
        <scheme val="minor"/>
      </rPr>
      <t xml:space="preserve"> lb  of water (0.1)</t>
    </r>
  </si>
  <si>
    <r>
      <t xml:space="preserve">Time per bag cement </t>
    </r>
    <r>
      <rPr>
        <b/>
        <u/>
        <sz val="12"/>
        <color theme="1"/>
        <rFont val="Calibri"/>
        <family val="2"/>
        <scheme val="minor"/>
      </rPr>
      <t>(H)</t>
    </r>
    <r>
      <rPr>
        <sz val="12"/>
        <color theme="1"/>
        <rFont val="Calibri"/>
        <family val="2"/>
        <scheme val="minor"/>
      </rPr>
      <t>*</t>
    </r>
  </si>
  <si>
    <r>
      <t>4. Calculate the acceptable range of weight for the sand (</t>
    </r>
    <r>
      <rPr>
        <b/>
        <sz val="12"/>
        <color theme="1"/>
        <rFont val="Calibri"/>
        <family val="2"/>
      </rPr>
      <t>± 2%)</t>
    </r>
  </si>
  <si>
    <t>*</t>
  </si>
  <si>
    <t>Sand Gate Setting (0.1)</t>
  </si>
  <si>
    <r>
      <t xml:space="preserve">Calculate the amount of wet sand to be batched for one cubic yard.  From this weight calculate the amount of sand required for 1/2 bag of cement.  Adjust the gate setting so that this amount of sand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sand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</si>
  <si>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 </t>
    </r>
    <r>
      <rPr>
        <b/>
        <sz val="11"/>
        <color theme="1"/>
        <rFont val="Calibri"/>
        <family val="2"/>
        <scheme val="minor"/>
      </rPr>
      <t>(R)</t>
    </r>
    <r>
      <rPr>
        <sz val="11"/>
        <color theme="1"/>
        <rFont val="Calibri"/>
        <family val="2"/>
        <scheme val="minor"/>
      </rPr>
      <t xml:space="preserve"> seconds (0.1)</t>
    </r>
  </si>
  <si>
    <r>
      <t xml:space="preserve"> (S) % </t>
    </r>
    <r>
      <rPr>
        <sz val="12"/>
        <color theme="1"/>
        <rFont val="Calibri"/>
        <family val="2"/>
        <scheme val="minor"/>
      </rPr>
      <t>(0.1)</t>
    </r>
  </si>
  <si>
    <r>
      <rPr>
        <b/>
        <sz val="11"/>
        <color theme="1"/>
        <rFont val="Calibri"/>
        <family val="2"/>
        <scheme val="minor"/>
      </rPr>
      <t>(T)</t>
    </r>
    <r>
      <rPr>
        <sz val="11"/>
        <color theme="1"/>
        <rFont val="Calibri"/>
        <family val="2"/>
        <scheme val="minor"/>
      </rPr>
      <t xml:space="preserve"> lb  of water (0.1)</t>
    </r>
  </si>
  <si>
    <t>(U)</t>
  </si>
  <si>
    <t xml:space="preserve"> (Z)</t>
  </si>
  <si>
    <r>
      <t xml:space="preserve">  from row </t>
    </r>
    <r>
      <rPr>
        <b/>
        <sz val="14"/>
        <color theme="1"/>
        <rFont val="Calibri"/>
        <family val="2"/>
        <scheme val="minor"/>
      </rPr>
      <t>(Z)</t>
    </r>
  </si>
  <si>
    <r>
      <t>4. Calculate the acceptable range of weight for the stone (</t>
    </r>
    <r>
      <rPr>
        <b/>
        <sz val="12"/>
        <color theme="1"/>
        <rFont val="Calibri"/>
        <family val="2"/>
      </rPr>
      <t>± 2%)</t>
    </r>
  </si>
  <si>
    <r>
      <t xml:space="preserve">Calculate the amount of wet stone to be batched for one cubic yard.  From this weight calculate the amount of stone required for 1/2 bag of cement.  Adjust the gate setting so that this amount of stone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stone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</si>
  <si>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SSD stone weight (from design) + </t>
    </r>
    <r>
      <rPr>
        <b/>
        <sz val="12"/>
        <color theme="1"/>
        <rFont val="Calibri"/>
        <family val="2"/>
        <scheme val="minor"/>
      </rPr>
      <t xml:space="preserve">(T)  </t>
    </r>
    <r>
      <rPr>
        <sz val="12"/>
        <color theme="1"/>
        <rFont val="Calibri"/>
        <family val="2"/>
        <scheme val="minor"/>
      </rPr>
      <t>=</t>
    </r>
  </si>
  <si>
    <t>Stone Gate Setting (0.1)</t>
  </si>
  <si>
    <r>
      <rPr>
        <b/>
        <sz val="11"/>
        <color theme="1"/>
        <rFont val="Calibri"/>
        <family val="2"/>
        <scheme val="minor"/>
      </rPr>
      <t>(U)</t>
    </r>
    <r>
      <rPr>
        <sz val="11"/>
        <color theme="1"/>
        <rFont val="Calibri"/>
        <family val="2"/>
        <scheme val="minor"/>
      </rPr>
      <t xml:space="preserve"> lb wet stone (0.1)</t>
    </r>
  </si>
  <si>
    <r>
      <rPr>
        <b/>
        <sz val="11"/>
        <color theme="1"/>
        <rFont val="Calibri"/>
        <family val="2"/>
        <scheme val="minor"/>
      </rPr>
      <t>(N)</t>
    </r>
    <r>
      <rPr>
        <sz val="11"/>
        <color theme="1"/>
        <rFont val="Calibri"/>
        <family val="2"/>
        <scheme val="minor"/>
      </rPr>
      <t xml:space="preserve"> lb wet sand (0.1)</t>
    </r>
  </si>
  <si>
    <t>Counts for 1/4 cubic yard</t>
  </si>
  <si>
    <t>Flow meter setting</t>
  </si>
  <si>
    <t>(page 2)</t>
  </si>
  <si>
    <t>Sand gate setting</t>
  </si>
  <si>
    <t>(page 3)</t>
  </si>
  <si>
    <t>Stone gate setting</t>
  </si>
  <si>
    <t>(page 4)</t>
  </si>
  <si>
    <r>
      <t>(V)</t>
    </r>
    <r>
      <rPr>
        <sz val="11"/>
        <color theme="1"/>
        <rFont val="Calibri"/>
        <family val="2"/>
        <scheme val="minor"/>
      </rPr>
      <t xml:space="preserve"> lb (Target weight)  (0.1)</t>
    </r>
  </si>
  <si>
    <t>5.</t>
  </si>
  <si>
    <r>
      <rPr>
        <vertAlign val="superscript"/>
        <sz val="12"/>
        <color theme="1"/>
        <rFont val="Calibri"/>
        <family val="2"/>
        <scheme val="minor"/>
      </rPr>
      <t xml:space="preserve">1 </t>
    </r>
    <r>
      <rPr>
        <sz val="12"/>
        <color theme="1"/>
        <rFont val="Calibri"/>
        <family val="2"/>
        <scheme val="minor"/>
      </rPr>
      <t>Extra column provided if needed.  Only one test for sand and stone is needed</t>
    </r>
  </si>
  <si>
    <t>(L) on page 3</t>
  </si>
  <si>
    <t>(S) on page 4</t>
  </si>
  <si>
    <t>AGGREGATE MOISTURE DETERMINATION</t>
  </si>
  <si>
    <t>Gross Wt (latex &amp; Container)(0.1)</t>
  </si>
  <si>
    <t xml:space="preserve"> - Container Weight (0.1)</t>
  </si>
  <si>
    <t>= Net Latex Weight (0.1)</t>
  </si>
  <si>
    <t>Gross Wt (sand &amp; Container)(0.1)</t>
  </si>
  <si>
    <t xml:space="preserve">   = Sand weight* (0.1)</t>
  </si>
  <si>
    <t>Gross Wt (stone &amp; Container)(0.1)</t>
  </si>
  <si>
    <t xml:space="preserve">   = Stone weight* (0.1)</t>
  </si>
  <si>
    <r>
      <rPr>
        <b/>
        <sz val="12"/>
        <color theme="1"/>
        <rFont val="Calibri"/>
        <family val="2"/>
        <scheme val="minor"/>
      </rPr>
      <t xml:space="preserve">1.  Perform a minimum of 3 test runs </t>
    </r>
    <r>
      <rPr>
        <sz val="12"/>
        <color theme="1"/>
        <rFont val="Calibri"/>
        <family val="2"/>
        <scheme val="minor"/>
      </rPr>
      <t xml:space="preserve">
     Record weights (pounds) and times to the nearest tenth (0.1) and meter count to the whole number.
     Add the numbers for all three runs to obtain the total in each row (A), (B) and (C)
     The net cement weight for each run must be a minimum of 90 lbs
    </t>
    </r>
  </si>
  <si>
    <t xml:space="preserve">Gross Wt (Cement &amp; Cont.) </t>
  </si>
  <si>
    <t xml:space="preserve"> - Container Weight </t>
  </si>
  <si>
    <t xml:space="preserve">= Net Cement Weight </t>
  </si>
  <si>
    <r>
      <t xml:space="preserve">No. of seconds </t>
    </r>
    <r>
      <rPr>
        <b/>
        <sz val="12"/>
        <color theme="1"/>
        <rFont val="Calibri"/>
        <family val="2"/>
        <scheme val="minor"/>
      </rPr>
      <t xml:space="preserve">(R </t>
    </r>
    <r>
      <rPr>
        <sz val="12"/>
        <color theme="1"/>
        <rFont val="Calibri"/>
        <family val="2"/>
        <scheme val="minor"/>
      </rPr>
      <t>from step 1)</t>
    </r>
  </si>
  <si>
    <r>
      <t xml:space="preserve">No. of seconds </t>
    </r>
    <r>
      <rPr>
        <b/>
        <sz val="12"/>
        <color theme="1"/>
        <rFont val="Calibri"/>
        <family val="2"/>
        <scheme val="minor"/>
      </rPr>
      <t xml:space="preserve">(K </t>
    </r>
    <r>
      <rPr>
        <sz val="12"/>
        <color theme="1"/>
        <rFont val="Calibri"/>
        <family val="2"/>
        <scheme val="minor"/>
      </rPr>
      <t>from step 1)</t>
    </r>
  </si>
  <si>
    <t>Time (Tenth Sec.)</t>
  </si>
  <si>
    <r>
      <rPr>
        <vertAlign val="superscript"/>
        <sz val="12"/>
        <color theme="1"/>
        <rFont val="Calibri"/>
        <family val="2"/>
        <scheme val="minor"/>
      </rPr>
      <t>2</t>
    </r>
    <r>
      <rPr>
        <sz val="12"/>
        <color theme="1"/>
        <rFont val="Calibri"/>
        <family val="2"/>
        <scheme val="minor"/>
      </rPr>
      <t xml:space="preserve"> Minimum sample weight is 10.0 lbs for Stone and 5.0 lbs for Sand</t>
    </r>
  </si>
  <si>
    <t>Date</t>
  </si>
  <si>
    <t>+</t>
  </si>
  <si>
    <t>X</t>
  </si>
  <si>
    <t>Truck number</t>
  </si>
  <si>
    <t>Date of mixer calibration</t>
  </si>
  <si>
    <t>Remarks:</t>
  </si>
  <si>
    <t>PE/PS</t>
  </si>
  <si>
    <t xml:space="preserve">Mobile Mixer Serial No. </t>
  </si>
  <si>
    <t>Contract number</t>
  </si>
  <si>
    <t>Start Time</t>
  </si>
  <si>
    <t>Time Completed</t>
  </si>
  <si>
    <t>Revolutions per minute</t>
  </si>
  <si>
    <t>Portable scale calibration date *</t>
  </si>
  <si>
    <t xml:space="preserve">Remarks: </t>
  </si>
  <si>
    <t xml:space="preserve">PE/PS </t>
  </si>
  <si>
    <t>(Do not proceed if NO)</t>
  </si>
  <si>
    <t>Mobile Mixer Serial No.</t>
  </si>
  <si>
    <t>Verify that the latex screen has been cleaned?    YES/NO</t>
  </si>
  <si>
    <t xml:space="preserve">Meter Count </t>
  </si>
  <si>
    <t>6.</t>
  </si>
  <si>
    <t>7.</t>
  </si>
  <si>
    <t>8.</t>
  </si>
  <si>
    <t>2. Calculate the free moisture content of sand per AASHTO T-255 (see page 5)</t>
  </si>
  <si>
    <t>2. Calculate the free moisture content of stone per AASHTO T-255 (see page 5)</t>
  </si>
  <si>
    <r>
      <rPr>
        <vertAlign val="superscript"/>
        <sz val="12"/>
        <color theme="1"/>
        <rFont val="Calibri"/>
        <family val="2"/>
        <scheme val="minor"/>
      </rPr>
      <t>5</t>
    </r>
    <r>
      <rPr>
        <sz val="12"/>
        <color theme="1"/>
        <rFont val="Calibri"/>
        <family val="2"/>
        <scheme val="minor"/>
      </rPr>
      <t xml:space="preserve"> A negative number means that aggregate is drier than SSD.  </t>
    </r>
  </si>
  <si>
    <r>
      <t>(P)</t>
    </r>
    <r>
      <rPr>
        <sz val="11"/>
        <color theme="1"/>
        <rFont val="Calibri"/>
        <family val="2"/>
        <scheme val="minor"/>
      </rPr>
      <t xml:space="preserve"> lb (Target weight)  (0.1)</t>
    </r>
  </si>
  <si>
    <t>Fine Aggregate (SSD) (Lbs/Cyd)</t>
  </si>
  <si>
    <t>Cement (Lbs/Cyd)</t>
  </si>
  <si>
    <t>Coarse Aggregate (SSD) (Lbs/Cyd)</t>
  </si>
  <si>
    <t>Batch weights from mix design:</t>
  </si>
  <si>
    <r>
      <t xml:space="preserve">counts per bag </t>
    </r>
    <r>
      <rPr>
        <b/>
        <sz val="11"/>
        <color theme="1"/>
        <rFont val="Calibri"/>
        <family val="2"/>
        <scheme val="minor"/>
      </rPr>
      <t xml:space="preserve">(E)    X   </t>
    </r>
    <r>
      <rPr>
        <sz val="12"/>
        <color theme="1"/>
        <rFont val="Calibri"/>
        <family val="2"/>
        <scheme val="minor"/>
      </rPr>
      <t>No of bags*</t>
    </r>
  </si>
  <si>
    <r>
      <rPr>
        <vertAlign val="superscript"/>
        <sz val="12"/>
        <color theme="1"/>
        <rFont val="Calibri"/>
        <family val="2"/>
        <scheme val="minor"/>
      </rPr>
      <t xml:space="preserve">4   </t>
    </r>
    <r>
      <rPr>
        <sz val="12"/>
        <color theme="1"/>
        <rFont val="Calibri"/>
        <family val="2"/>
        <scheme val="minor"/>
      </rPr>
      <t xml:space="preserve">See INDOT Gsb List ( </t>
    </r>
    <r>
      <rPr>
        <u/>
        <sz val="12"/>
        <color theme="1"/>
        <rFont val="Calibri"/>
        <family val="2"/>
        <scheme val="minor"/>
      </rPr>
      <t>www.in.gov/indot/2736.htm</t>
    </r>
    <r>
      <rPr>
        <sz val="12"/>
        <color theme="1"/>
        <rFont val="Calibri"/>
        <family val="2"/>
        <scheme val="minor"/>
      </rPr>
      <t xml:space="preserve"> ) and select Abs value for Concrete.  Be sure to choose the 
   correct ledge and aggregate size</t>
    </r>
  </si>
  <si>
    <r>
      <t xml:space="preserve">3 </t>
    </r>
    <r>
      <rPr>
        <sz val="12"/>
        <color theme="1"/>
        <rFont val="Calibri"/>
        <family val="2"/>
        <scheme val="minor"/>
      </rPr>
      <t>Per ITM-403 the sample will be considered dry when the sample weight decreases by less than 0.01 lb over five 
  minutes of heating.</t>
    </r>
  </si>
  <si>
    <r>
      <rPr>
        <vertAlign val="superscript"/>
        <sz val="12"/>
        <color theme="1"/>
        <rFont val="Calibri"/>
        <family val="2"/>
        <scheme val="minor"/>
      </rPr>
      <t>6</t>
    </r>
    <r>
      <rPr>
        <sz val="12"/>
        <color theme="1"/>
        <rFont val="Calibri"/>
        <family val="2"/>
        <scheme val="minor"/>
      </rPr>
      <t xml:space="preserve"> The number of bags of cement/Cu. Yd. for LMC or LMC-VE overlays is seven.  If other type of mix is used, 
   verify the bag count with the specification and mix design.</t>
    </r>
  </si>
  <si>
    <t xml:space="preserve">           * From mix data on page 1</t>
  </si>
  <si>
    <t xml:space="preserve">Weight of Pan &amp; Wet Material (0.01 lbs)  </t>
  </si>
  <si>
    <t xml:space="preserve">Weight of Pan &amp; Dry Material (0.01 lbs)  </t>
  </si>
  <si>
    <t xml:space="preserve">Weight of Pan (0.01 lbs)  </t>
  </si>
  <si>
    <r>
      <t xml:space="preserve">    Weight of Dry Material</t>
    </r>
    <r>
      <rPr>
        <vertAlign val="superscript"/>
        <sz val="12"/>
        <color theme="1"/>
        <rFont val="Calibri"/>
        <family val="2"/>
        <scheme val="minor"/>
      </rPr>
      <t>2</t>
    </r>
    <r>
      <rPr>
        <sz val="12"/>
        <color theme="1"/>
        <rFont val="Calibri"/>
        <family val="2"/>
        <scheme val="minor"/>
      </rPr>
      <t xml:space="preserve"> (0.01 lbs)   </t>
    </r>
    <r>
      <rPr>
        <b/>
        <sz val="12"/>
        <color theme="1"/>
        <rFont val="Calibri"/>
        <family val="2"/>
        <scheme val="minor"/>
      </rPr>
      <t xml:space="preserve"> line 2 - line 4</t>
    </r>
  </si>
  <si>
    <r>
      <t xml:space="preserve">                              Percent Absorption of Aggregate </t>
    </r>
    <r>
      <rPr>
        <vertAlign val="superscript"/>
        <sz val="12"/>
        <color theme="1"/>
        <rFont val="Calibri"/>
        <family val="2"/>
        <scheme val="minor"/>
      </rPr>
      <t xml:space="preserve">4 </t>
    </r>
    <r>
      <rPr>
        <sz val="12"/>
        <color theme="1"/>
        <rFont val="Calibri"/>
        <family val="2"/>
        <scheme val="minor"/>
      </rPr>
      <t xml:space="preserve">    </t>
    </r>
  </si>
  <si>
    <r>
      <t xml:space="preserve">     Weight of Moisture (0.01 lbs)          </t>
    </r>
    <r>
      <rPr>
        <b/>
        <sz val="12"/>
        <color theme="1"/>
        <rFont val="Calibri"/>
        <family val="2"/>
        <scheme val="minor"/>
      </rPr>
      <t xml:space="preserve"> line 1 - line 2               </t>
    </r>
  </si>
  <si>
    <t>Sand</t>
  </si>
  <si>
    <r>
      <t>Sand</t>
    </r>
    <r>
      <rPr>
        <vertAlign val="superscript"/>
        <sz val="12"/>
        <color theme="1"/>
        <rFont val="Calibri"/>
        <family val="2"/>
        <scheme val="minor"/>
      </rPr>
      <t>1</t>
    </r>
  </si>
  <si>
    <t>Stone</t>
  </si>
  <si>
    <r>
      <t>Stone</t>
    </r>
    <r>
      <rPr>
        <vertAlign val="superscript"/>
        <sz val="12"/>
        <color theme="1"/>
        <rFont val="Calibri"/>
        <family val="2"/>
        <scheme val="minor"/>
      </rPr>
      <t>1</t>
    </r>
  </si>
  <si>
    <t>Contract No.</t>
  </si>
  <si>
    <r>
      <t xml:space="preserve">Bags of cement </t>
    </r>
    <r>
      <rPr>
        <vertAlign val="superscript"/>
        <sz val="12"/>
        <color theme="1"/>
        <rFont val="Calibri"/>
        <family val="2"/>
        <scheme val="minor"/>
      </rPr>
      <t>6</t>
    </r>
    <r>
      <rPr>
        <sz val="12"/>
        <color theme="1"/>
        <rFont val="Calibri"/>
        <family val="2"/>
        <scheme val="minor"/>
      </rPr>
      <t xml:space="preserve"> =</t>
    </r>
  </si>
  <si>
    <t xml:space="preserve">                   *** Seconds / bag (H) is to be used on Page 3 for latex calibration</t>
  </si>
  <si>
    <r>
      <t>Sec/Bag (</t>
    </r>
    <r>
      <rPr>
        <b/>
        <sz val="12"/>
        <color theme="1"/>
        <rFont val="Calibri"/>
        <family val="2"/>
        <scheme val="minor"/>
      </rPr>
      <t xml:space="preserve">H </t>
    </r>
    <r>
      <rPr>
        <sz val="12"/>
        <color theme="1"/>
        <rFont val="Calibri"/>
        <family val="2"/>
        <scheme val="minor"/>
      </rPr>
      <t>from page 2)     (0.01)</t>
    </r>
  </si>
  <si>
    <t xml:space="preserve">      *From step 3 of cement calibration on page 2</t>
  </si>
  <si>
    <t>(page 5)</t>
  </si>
  <si>
    <r>
      <t xml:space="preserve">Dry sand weight x </t>
    </r>
    <r>
      <rPr>
        <b/>
        <u/>
        <sz val="12"/>
        <color theme="1"/>
        <rFont val="Calibri"/>
        <family val="2"/>
        <scheme val="minor"/>
      </rPr>
      <t>(L)</t>
    </r>
  </si>
  <si>
    <r>
      <t xml:space="preserve">Dry stone weight x </t>
    </r>
    <r>
      <rPr>
        <b/>
        <u/>
        <sz val="12"/>
        <color theme="1"/>
        <rFont val="Calibri"/>
        <family val="2"/>
        <scheme val="minor"/>
      </rPr>
      <t>(S)</t>
    </r>
  </si>
  <si>
    <r>
      <t xml:space="preserve">     Percent Moisture (0.01%)</t>
    </r>
    <r>
      <rPr>
        <vertAlign val="superscript"/>
        <sz val="12"/>
        <color theme="1"/>
        <rFont val="Calibri"/>
        <family val="2"/>
        <scheme val="minor"/>
      </rPr>
      <t>3</t>
    </r>
    <r>
      <rPr>
        <sz val="12"/>
        <color theme="1"/>
        <rFont val="Calibri"/>
        <family val="2"/>
        <scheme val="minor"/>
      </rPr>
      <t xml:space="preserve">      </t>
    </r>
    <r>
      <rPr>
        <b/>
        <sz val="12"/>
        <color theme="1"/>
        <rFont val="Calibri"/>
        <family val="2"/>
        <scheme val="minor"/>
      </rPr>
      <t>(line 3 / line 5) x 100</t>
    </r>
  </si>
  <si>
    <r>
      <t xml:space="preserve">                                                          Free Moisture %</t>
    </r>
    <r>
      <rPr>
        <vertAlign val="superscript"/>
        <sz val="12"/>
        <color theme="1"/>
        <rFont val="Calibri"/>
        <family val="2"/>
        <scheme val="minor"/>
      </rPr>
      <t xml:space="preserve">5 </t>
    </r>
    <r>
      <rPr>
        <sz val="12"/>
        <color theme="1"/>
        <rFont val="Calibri"/>
        <family val="2"/>
        <scheme val="minor"/>
      </rPr>
      <t xml:space="preserve">   </t>
    </r>
  </si>
  <si>
    <r>
      <t xml:space="preserve">Lowest sand weight = 0.975 x Target sand wt </t>
    </r>
    <r>
      <rPr>
        <b/>
        <sz val="12"/>
        <color theme="1"/>
        <rFont val="Calibri"/>
        <family val="2"/>
        <scheme val="minor"/>
      </rPr>
      <t>(P)   =</t>
    </r>
  </si>
  <si>
    <r>
      <t xml:space="preserve">Highest sand weight = 1.024 x Target sand wt </t>
    </r>
    <r>
      <rPr>
        <b/>
        <sz val="12"/>
        <color theme="1"/>
        <rFont val="Calibri"/>
        <family val="2"/>
        <scheme val="minor"/>
      </rPr>
      <t>(P)   =</t>
    </r>
  </si>
  <si>
    <r>
      <t xml:space="preserve">Lowest stone weight = 0.975 x Target stone wt </t>
    </r>
    <r>
      <rPr>
        <b/>
        <sz val="12"/>
        <color theme="1"/>
        <rFont val="Calibri"/>
        <family val="2"/>
        <scheme val="minor"/>
      </rPr>
      <t>(V)   =</t>
    </r>
  </si>
  <si>
    <r>
      <t xml:space="preserve">Highest stone weight = 1.024 x Target stone wt </t>
    </r>
    <r>
      <rPr>
        <b/>
        <sz val="12"/>
        <color theme="1"/>
        <rFont val="Calibri"/>
        <family val="2"/>
        <scheme val="minor"/>
      </rPr>
      <t>(V)   =</t>
    </r>
  </si>
  <si>
    <t>Ver 2.0/2019</t>
  </si>
  <si>
    <r>
      <t xml:space="preserve">Discharge latex for time </t>
    </r>
    <r>
      <rPr>
        <b/>
        <sz val="12"/>
        <color theme="1"/>
        <rFont val="Calibri"/>
        <family val="2"/>
        <scheme val="minor"/>
      </rPr>
      <t>(H)</t>
    </r>
    <r>
      <rPr>
        <sz val="12"/>
        <color theme="1"/>
        <rFont val="Calibri"/>
        <family val="2"/>
        <scheme val="minor"/>
      </rPr>
      <t xml:space="preserve"> and calculate the amount of latex per bag of cement.  Adjust latex flow setting until the correct amount is being dispensed.  Perform trials until </t>
    </r>
    <r>
      <rPr>
        <b/>
        <u/>
        <sz val="12"/>
        <color theme="1"/>
        <rFont val="Calibri"/>
        <family val="2"/>
        <scheme val="minor"/>
      </rPr>
      <t>two consecutive trials</t>
    </r>
    <r>
      <rPr>
        <sz val="12"/>
        <color theme="1"/>
        <rFont val="Calibri"/>
        <family val="2"/>
        <scheme val="minor"/>
      </rPr>
      <t xml:space="preserve"> indicate that the target amount of latex (gallons of latex per bag) is being dispensed to the nearest hundredth of a gallon (0.01).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</si>
</sst>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entury"/>
      <family val="1"/>
    </font>
    <font>
      <sz val="12"/>
      <color theme="1"/>
      <name val="Calibri"/>
      <family val="2"/>
    </font>
    <font>
      <sz val="16"/>
      <color theme="1"/>
      <name val="Calibri"/>
      <family val="2"/>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6"/>
      <color theme="1"/>
      <name val="Century"/>
      <family val="1"/>
    </font>
    <font>
      <u/>
      <sz val="12"/>
      <color theme="1"/>
      <name val="Calibri"/>
      <family val="2"/>
      <scheme val="minor"/>
    </font>
    <font>
      <b/>
      <u/>
      <sz val="12"/>
      <color theme="1"/>
      <name val="Calibri"/>
      <family val="2"/>
      <scheme val="minor"/>
    </font>
    <font>
      <b/>
      <sz val="12"/>
      <color theme="1"/>
      <name val="Calibri"/>
      <family val="2"/>
    </font>
    <font>
      <vertAlign val="superscript"/>
      <sz val="12"/>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auto="1"/>
      </bottom>
      <diagonal/>
    </border>
    <border>
      <left/>
      <right style="thin">
        <color indexed="64"/>
      </right>
      <top/>
      <bottom style="medium">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auto="1"/>
      </top>
      <bottom style="medium">
        <color indexed="64"/>
      </bottom>
      <diagonal/>
    </border>
    <border>
      <left/>
      <right/>
      <top style="medium">
        <color auto="1"/>
      </top>
      <bottom style="medium">
        <color indexed="64"/>
      </bottom>
      <diagonal/>
    </border>
    <border>
      <left/>
      <right style="thin">
        <color indexed="64"/>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auto="1"/>
      </bottom>
      <diagonal/>
    </border>
    <border>
      <left style="medium">
        <color indexed="64"/>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medium">
        <color auto="1"/>
      </bottom>
      <diagonal/>
    </border>
    <border>
      <left/>
      <right style="thin">
        <color indexed="64"/>
      </right>
      <top/>
      <bottom style="dotted">
        <color indexed="64"/>
      </bottom>
      <diagonal/>
    </border>
    <border>
      <left/>
      <right/>
      <top style="dotted">
        <color indexed="64"/>
      </top>
      <bottom style="medium">
        <color auto="1"/>
      </bottom>
      <diagonal/>
    </border>
    <border>
      <left/>
      <right style="thin">
        <color indexed="64"/>
      </right>
      <top style="dotted">
        <color indexed="64"/>
      </top>
      <bottom style="medium">
        <color auto="1"/>
      </bottom>
      <diagonal/>
    </border>
    <border>
      <left style="thin">
        <color auto="1"/>
      </left>
      <right/>
      <top style="medium">
        <color indexed="64"/>
      </top>
      <bottom style="dotted">
        <color auto="1"/>
      </bottom>
      <diagonal/>
    </border>
    <border>
      <left/>
      <right style="thin">
        <color indexed="64"/>
      </right>
      <top style="medium">
        <color indexed="64"/>
      </top>
      <bottom style="dotted">
        <color auto="1"/>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thin">
        <color indexed="64"/>
      </left>
      <right style="medium">
        <color indexed="64"/>
      </right>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auto="1"/>
      </bottom>
      <diagonal/>
    </border>
    <border>
      <left/>
      <right/>
      <top style="dotted">
        <color indexed="64"/>
      </top>
      <bottom/>
      <diagonal/>
    </border>
    <border>
      <left style="medium">
        <color auto="1"/>
      </left>
      <right/>
      <top style="medium">
        <color indexed="64"/>
      </top>
      <bottom style="dotted">
        <color auto="1"/>
      </bottom>
      <diagonal/>
    </border>
    <border>
      <left style="medium">
        <color auto="1"/>
      </left>
      <right/>
      <top style="thin">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tted">
        <color auto="1"/>
      </bottom>
      <diagonal/>
    </border>
    <border>
      <left/>
      <right/>
      <top style="dotted">
        <color indexed="64"/>
      </top>
      <bottom style="dotted">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thin">
        <color indexed="64"/>
      </right>
      <top style="dotted">
        <color indexed="64"/>
      </top>
      <bottom style="medium">
        <color auto="1"/>
      </bottom>
      <diagonal/>
    </border>
    <border>
      <left style="thin">
        <color indexed="64"/>
      </left>
      <right style="medium">
        <color indexed="64"/>
      </right>
      <top style="dotted">
        <color indexed="64"/>
      </top>
      <bottom style="medium">
        <color auto="1"/>
      </bottom>
      <diagonal/>
    </border>
    <border>
      <left style="thin">
        <color indexed="64"/>
      </left>
      <right/>
      <top style="dotted">
        <color indexed="64"/>
      </top>
      <bottom style="medium">
        <color auto="1"/>
      </bottom>
      <diagonal/>
    </border>
    <border>
      <left/>
      <right style="medium">
        <color indexed="64"/>
      </right>
      <top style="dotted">
        <color indexed="64"/>
      </top>
      <bottom style="medium">
        <color auto="1"/>
      </bottom>
      <diagonal/>
    </border>
    <border>
      <left/>
      <right/>
      <top style="thick">
        <color auto="1"/>
      </top>
      <bottom style="thick">
        <color auto="1"/>
      </bottom>
      <diagonal/>
    </border>
  </borders>
  <cellStyleXfs count="1">
    <xf numFmtId="0" fontId="0" fillId="0" borderId="0"/>
  </cellStyleXfs>
  <cellXfs count="384">
    <xf numFmtId="0" fontId="0" fillId="0" borderId="0" xfId="0"/>
    <xf numFmtId="0" fontId="3" fillId="0" borderId="0" xfId="0" applyFont="1"/>
    <xf numFmtId="0" fontId="5" fillId="0" borderId="0" xfId="0" applyFont="1" applyAlignment="1">
      <alignment horizontal="right" vertical="center"/>
    </xf>
    <xf numFmtId="0" fontId="6" fillId="0" borderId="0" xfId="0" applyFont="1"/>
    <xf numFmtId="0" fontId="7" fillId="0" borderId="0" xfId="0" applyFont="1"/>
    <xf numFmtId="0" fontId="11" fillId="0" borderId="0" xfId="0" applyFont="1"/>
    <xf numFmtId="0" fontId="6" fillId="0" borderId="0" xfId="0" applyFont="1" applyAlignment="1">
      <alignment vertical="center"/>
    </xf>
    <xf numFmtId="0" fontId="0" fillId="0" borderId="0" xfId="0" applyBorder="1"/>
    <xf numFmtId="0" fontId="9" fillId="0" borderId="0" xfId="0" applyFont="1"/>
    <xf numFmtId="0" fontId="9" fillId="0" borderId="12" xfId="0" applyFont="1" applyBorder="1" applyAlignment="1">
      <alignment horizontal="center"/>
    </xf>
    <xf numFmtId="0" fontId="7" fillId="0" borderId="15" xfId="0" applyFont="1" applyBorder="1" applyAlignment="1">
      <alignment vertical="center"/>
    </xf>
    <xf numFmtId="0" fontId="7" fillId="0" borderId="30"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horizontal="right" vertical="center"/>
    </xf>
    <xf numFmtId="0" fontId="8" fillId="0" borderId="16" xfId="0" quotePrefix="1" applyFont="1" applyBorder="1" applyAlignment="1">
      <alignment horizontal="right" vertical="center"/>
    </xf>
    <xf numFmtId="0" fontId="7" fillId="0" borderId="17" xfId="0" applyFont="1" applyBorder="1" applyAlignment="1">
      <alignment horizontal="left" vertical="center"/>
    </xf>
    <xf numFmtId="0" fontId="9" fillId="0" borderId="0" xfId="0" applyFont="1" applyAlignment="1">
      <alignment vertical="center"/>
    </xf>
    <xf numFmtId="0" fontId="0" fillId="0" borderId="0" xfId="0" applyFill="1"/>
    <xf numFmtId="0" fontId="7" fillId="0" borderId="51" xfId="0" applyFont="1" applyBorder="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0" fontId="8" fillId="0" borderId="0" xfId="0" quotePrefix="1" applyFont="1" applyAlignment="1">
      <alignment horizontal="center" vertical="center"/>
    </xf>
    <xf numFmtId="0" fontId="9" fillId="0" borderId="0" xfId="0" applyFont="1" applyAlignment="1">
      <alignment horizontal="left" vertical="center"/>
    </xf>
    <xf numFmtId="0" fontId="0" fillId="0" borderId="0" xfId="0" applyAlignment="1">
      <alignment vertical="center"/>
    </xf>
    <xf numFmtId="0" fontId="7" fillId="0" borderId="30" xfId="0" quotePrefix="1" applyFont="1" applyBorder="1" applyAlignment="1">
      <alignment horizontal="center" vertical="center"/>
    </xf>
    <xf numFmtId="0" fontId="7" fillId="0" borderId="48" xfId="0" quotePrefix="1" applyFont="1" applyBorder="1" applyAlignment="1">
      <alignment horizontal="center" vertical="center"/>
    </xf>
    <xf numFmtId="0" fontId="7" fillId="0" borderId="65" xfId="0" quotePrefix="1" applyFont="1" applyBorder="1" applyAlignment="1">
      <alignment horizontal="center" vertical="center"/>
    </xf>
    <xf numFmtId="0" fontId="6" fillId="3" borderId="4" xfId="0" applyFont="1" applyFill="1" applyBorder="1" applyAlignment="1" applyProtection="1">
      <alignment horizontal="center"/>
      <protection locked="0"/>
    </xf>
    <xf numFmtId="0" fontId="6" fillId="3" borderId="36" xfId="0" applyFont="1" applyFill="1" applyBorder="1" applyAlignment="1" applyProtection="1">
      <alignment horizontal="center"/>
      <protection locked="0"/>
    </xf>
    <xf numFmtId="0" fontId="7" fillId="0" borderId="0" xfId="0" applyFont="1" applyAlignment="1">
      <alignment vertical="center"/>
    </xf>
    <xf numFmtId="1" fontId="7" fillId="0" borderId="16" xfId="0" quotePrefix="1" applyNumberFormat="1" applyFont="1" applyBorder="1" applyAlignment="1">
      <alignment vertical="center"/>
    </xf>
    <xf numFmtId="0" fontId="7" fillId="0" borderId="17" xfId="0" quotePrefix="1" applyFont="1" applyBorder="1" applyAlignment="1">
      <alignment vertical="center"/>
    </xf>
    <xf numFmtId="2" fontId="6" fillId="0" borderId="5" xfId="0" applyNumberFormat="1" applyFont="1" applyBorder="1" applyAlignment="1">
      <alignment horizontal="center" vertical="center"/>
    </xf>
    <xf numFmtId="2" fontId="6" fillId="0" borderId="39"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39" xfId="0" applyNumberFormat="1" applyFont="1" applyBorder="1" applyAlignment="1">
      <alignment horizontal="center" vertical="center"/>
    </xf>
    <xf numFmtId="165" fontId="6" fillId="0" borderId="12" xfId="0" applyNumberFormat="1" applyFont="1" applyBorder="1" applyAlignment="1">
      <alignment horizontal="center" vertical="center"/>
    </xf>
    <xf numFmtId="0" fontId="0" fillId="0" borderId="0" xfId="0" applyAlignment="1"/>
    <xf numFmtId="0" fontId="0" fillId="0" borderId="0" xfId="0" applyAlignment="1">
      <alignment horizontal="left"/>
    </xf>
    <xf numFmtId="0" fontId="6" fillId="0" borderId="0" xfId="0" applyFont="1" applyAlignment="1">
      <alignment horizontal="center"/>
    </xf>
    <xf numFmtId="2" fontId="7" fillId="0" borderId="73"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66" xfId="0" applyNumberFormat="1" applyFont="1" applyBorder="1" applyAlignment="1">
      <alignment horizontal="center" vertical="center"/>
    </xf>
    <xf numFmtId="2" fontId="7" fillId="0" borderId="68" xfId="0" applyNumberFormat="1" applyFont="1" applyBorder="1" applyAlignment="1">
      <alignment horizontal="center" vertical="center"/>
    </xf>
    <xf numFmtId="0" fontId="7" fillId="0" borderId="12" xfId="0" applyFont="1" applyBorder="1" applyAlignment="1">
      <alignment horizontal="center" vertical="center"/>
    </xf>
    <xf numFmtId="165" fontId="9" fillId="0" borderId="17" xfId="0" applyNumberFormat="1" applyFont="1" applyFill="1" applyBorder="1" applyAlignment="1">
      <alignment horizontal="center" vertical="center"/>
    </xf>
    <xf numFmtId="165" fontId="9" fillId="0" borderId="10" xfId="0" applyNumberFormat="1" applyFont="1" applyFill="1" applyBorder="1" applyAlignment="1">
      <alignment horizontal="center" vertical="center"/>
    </xf>
    <xf numFmtId="0" fontId="0" fillId="5" borderId="0" xfId="0" applyFill="1"/>
    <xf numFmtId="2" fontId="7" fillId="0" borderId="30" xfId="0" applyNumberFormat="1" applyFont="1" applyBorder="1" applyAlignment="1">
      <alignment horizontal="center" vertical="center"/>
    </xf>
    <xf numFmtId="2" fontId="7" fillId="0" borderId="48" xfId="0" applyNumberFormat="1" applyFont="1" applyBorder="1" applyAlignment="1">
      <alignment horizontal="center" vertical="center"/>
    </xf>
    <xf numFmtId="165" fontId="9" fillId="0" borderId="12" xfId="0" applyNumberFormat="1" applyFont="1" applyFill="1" applyBorder="1" applyAlignment="1">
      <alignment horizontal="center" vertical="center"/>
    </xf>
    <xf numFmtId="0" fontId="0" fillId="6" borderId="0" xfId="0" applyFill="1"/>
    <xf numFmtId="0" fontId="6" fillId="6" borderId="0" xfId="0" applyFont="1" applyFill="1"/>
    <xf numFmtId="0" fontId="1" fillId="6" borderId="0" xfId="0" applyFont="1" applyFill="1"/>
    <xf numFmtId="0" fontId="0" fillId="6" borderId="0" xfId="0" applyFill="1" applyBorder="1"/>
    <xf numFmtId="0" fontId="7" fillId="0" borderId="0" xfId="0" applyFont="1" applyFill="1"/>
    <xf numFmtId="0" fontId="0" fillId="7" borderId="0" xfId="0" applyFill="1"/>
    <xf numFmtId="0" fontId="0" fillId="7" borderId="0" xfId="0" applyFill="1" applyAlignment="1">
      <alignment vertical="center"/>
    </xf>
    <xf numFmtId="0" fontId="7" fillId="7" borderId="0" xfId="0" applyFont="1" applyFill="1" applyAlignment="1">
      <alignment vertical="center"/>
    </xf>
    <xf numFmtId="0" fontId="15" fillId="7" borderId="0" xfId="0" applyFont="1" applyFill="1" applyAlignment="1">
      <alignment vertical="center" wrapText="1"/>
    </xf>
    <xf numFmtId="0" fontId="7" fillId="7" borderId="0" xfId="0" applyFont="1" applyFill="1"/>
    <xf numFmtId="0" fontId="0" fillId="7" borderId="0" xfId="0" applyFill="1" applyBorder="1" applyAlignment="1" applyProtection="1">
      <protection locked="0"/>
    </xf>
    <xf numFmtId="2" fontId="7" fillId="3" borderId="65" xfId="0" applyNumberFormat="1" applyFont="1" applyFill="1" applyBorder="1" applyAlignment="1" applyProtection="1">
      <alignment horizontal="center" vertical="center"/>
      <protection locked="0"/>
    </xf>
    <xf numFmtId="2" fontId="7" fillId="5" borderId="72" xfId="0" applyNumberFormat="1" applyFont="1" applyFill="1" applyBorder="1" applyAlignment="1" applyProtection="1">
      <alignment horizontal="center" vertical="center"/>
      <protection locked="0"/>
    </xf>
    <xf numFmtId="2" fontId="7" fillId="3" borderId="7" xfId="0" applyNumberFormat="1" applyFont="1" applyFill="1" applyBorder="1" applyAlignment="1" applyProtection="1">
      <alignment horizontal="center" vertical="center"/>
      <protection locked="0"/>
    </xf>
    <xf numFmtId="2" fontId="7" fillId="3" borderId="30" xfId="0" applyNumberFormat="1" applyFont="1" applyFill="1" applyBorder="1" applyAlignment="1" applyProtection="1">
      <alignment horizontal="center" vertical="center"/>
      <protection locked="0"/>
    </xf>
    <xf numFmtId="2" fontId="7" fillId="5" borderId="73" xfId="0" applyNumberFormat="1" applyFont="1" applyFill="1" applyBorder="1" applyAlignment="1" applyProtection="1">
      <alignment horizontal="center" vertical="center"/>
      <protection locked="0"/>
    </xf>
    <xf numFmtId="2" fontId="7" fillId="3" borderId="66" xfId="0" applyNumberFormat="1" applyFont="1" applyFill="1" applyBorder="1" applyAlignment="1" applyProtection="1">
      <alignment horizontal="center" vertical="center"/>
      <protection locked="0"/>
    </xf>
    <xf numFmtId="0" fontId="7" fillId="0" borderId="0" xfId="0" applyFont="1" applyAlignment="1">
      <alignment horizontal="right"/>
    </xf>
    <xf numFmtId="0" fontId="7" fillId="0" borderId="0" xfId="0" applyFont="1" applyFill="1" applyBorder="1"/>
    <xf numFmtId="0" fontId="0" fillId="0" borderId="0" xfId="0" applyFill="1" applyBorder="1"/>
    <xf numFmtId="0" fontId="7" fillId="7" borderId="0" xfId="0" applyFont="1" applyFill="1" applyBorder="1" applyAlignment="1">
      <alignment vertical="center"/>
    </xf>
    <xf numFmtId="0" fontId="7" fillId="7" borderId="0" xfId="0" applyFont="1" applyFill="1" applyBorder="1"/>
    <xf numFmtId="0" fontId="0" fillId="7" borderId="0" xfId="0" applyFill="1" applyBorder="1"/>
    <xf numFmtId="14" fontId="0" fillId="0" borderId="0" xfId="0" applyNumberFormat="1" applyFill="1" applyBorder="1" applyAlignment="1" applyProtection="1">
      <alignment horizontal="center"/>
      <protection locked="0"/>
    </xf>
    <xf numFmtId="0" fontId="0" fillId="6" borderId="0" xfId="0" applyFill="1" applyBorder="1" applyAlignment="1"/>
    <xf numFmtId="0" fontId="6" fillId="0" borderId="0" xfId="0" applyFont="1" applyAlignment="1">
      <alignment horizontal="center"/>
    </xf>
    <xf numFmtId="0" fontId="6" fillId="0" borderId="9" xfId="0" applyFont="1" applyBorder="1" applyAlignment="1">
      <alignment horizontal="center"/>
    </xf>
    <xf numFmtId="0" fontId="7" fillId="0" borderId="4" xfId="0" applyFont="1" applyBorder="1" applyAlignment="1" applyProtection="1">
      <alignment horizontal="center" vertical="center"/>
    </xf>
    <xf numFmtId="14" fontId="0" fillId="3" borderId="64" xfId="0" applyNumberFormat="1"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18" fontId="0" fillId="3" borderId="64" xfId="0" applyNumberFormat="1" applyFill="1" applyBorder="1" applyAlignment="1" applyProtection="1">
      <alignment horizontal="center" vertical="center"/>
      <protection locked="0"/>
    </xf>
    <xf numFmtId="14" fontId="0" fillId="3" borderId="64" xfId="0" applyNumberFormat="1" applyFont="1" applyFill="1" applyBorder="1" applyAlignment="1" applyProtection="1">
      <alignment horizontal="center" vertical="center"/>
      <protection locked="0"/>
    </xf>
    <xf numFmtId="0" fontId="7" fillId="3" borderId="64" xfId="0" applyFont="1" applyFill="1" applyBorder="1" applyAlignment="1" applyProtection="1">
      <alignment horizontal="center" vertical="center"/>
      <protection locked="0"/>
    </xf>
    <xf numFmtId="0" fontId="8" fillId="0" borderId="0" xfId="0" applyFont="1" applyAlignment="1" applyProtection="1">
      <alignment horizontal="center" vertical="top"/>
    </xf>
    <xf numFmtId="0" fontId="7" fillId="0" borderId="0" xfId="0" applyFont="1" applyProtection="1"/>
    <xf numFmtId="0" fontId="7" fillId="0" borderId="0" xfId="0" applyFont="1" applyFill="1" applyProtection="1"/>
    <xf numFmtId="0" fontId="7" fillId="0" borderId="0" xfId="0" applyFont="1" applyFill="1" applyAlignment="1" applyProtection="1">
      <alignment vertical="center"/>
    </xf>
    <xf numFmtId="0" fontId="7" fillId="0" borderId="0" xfId="0" applyFont="1" applyFill="1" applyBorder="1" applyProtection="1"/>
    <xf numFmtId="0" fontId="7" fillId="0" borderId="0" xfId="0" applyFont="1"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0" xfId="0" applyFill="1" applyProtection="1"/>
    <xf numFmtId="0" fontId="0" fillId="0" borderId="0" xfId="0" applyFill="1" applyAlignment="1" applyProtection="1">
      <alignment vertical="center"/>
    </xf>
    <xf numFmtId="0" fontId="0" fillId="0" borderId="0" xfId="0" applyProtection="1"/>
    <xf numFmtId="0" fontId="6" fillId="0" borderId="0" xfId="0" applyFont="1" applyProtection="1"/>
    <xf numFmtId="0" fontId="12" fillId="0" borderId="0" xfId="0" applyFont="1" applyAlignment="1" applyProtection="1">
      <alignment horizontal="center"/>
    </xf>
    <xf numFmtId="0" fontId="0" fillId="0" borderId="7" xfId="0" applyBorder="1" applyAlignment="1" applyProtection="1">
      <alignment horizontal="right" vertical="center"/>
    </xf>
    <xf numFmtId="0" fontId="8" fillId="0" borderId="0" xfId="0" applyFont="1" applyProtection="1"/>
    <xf numFmtId="0" fontId="3" fillId="0" borderId="0" xfId="0" applyFont="1" applyProtection="1"/>
    <xf numFmtId="0" fontId="5" fillId="0" borderId="0" xfId="0" applyFont="1" applyAlignment="1" applyProtection="1">
      <alignment horizontal="right" vertical="center"/>
    </xf>
    <xf numFmtId="0" fontId="11" fillId="0" borderId="0" xfId="0" applyFont="1" applyProtection="1"/>
    <xf numFmtId="0" fontId="6" fillId="0" borderId="64" xfId="0" quotePrefix="1" applyFont="1" applyFill="1" applyBorder="1" applyAlignment="1" applyProtection="1">
      <alignment horizontal="center" vertical="center"/>
    </xf>
    <xf numFmtId="0" fontId="7" fillId="0" borderId="7" xfId="0" quotePrefix="1" applyFont="1" applyBorder="1" applyAlignment="1" applyProtection="1">
      <alignment horizontal="center" vertical="center"/>
    </xf>
    <xf numFmtId="165" fontId="6" fillId="0" borderId="64" xfId="0" quotePrefix="1" applyNumberFormat="1" applyFont="1" applyBorder="1" applyAlignment="1" applyProtection="1">
      <alignment horizontal="center" vertical="center"/>
    </xf>
    <xf numFmtId="0" fontId="6" fillId="0" borderId="0" xfId="0" applyFont="1" applyAlignment="1" applyProtection="1">
      <alignment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xf>
    <xf numFmtId="0" fontId="0" fillId="0" borderId="0" xfId="0" applyBorder="1" applyAlignment="1" applyProtection="1"/>
    <xf numFmtId="0" fontId="6" fillId="0" borderId="0" xfId="0" quotePrefix="1" applyFont="1" applyBorder="1" applyAlignment="1" applyProtection="1">
      <alignment vertical="center"/>
    </xf>
    <xf numFmtId="0" fontId="8" fillId="0" borderId="7" xfId="0" applyFont="1" applyBorder="1" applyAlignment="1" applyProtection="1">
      <alignment horizontal="center"/>
    </xf>
    <xf numFmtId="165" fontId="0" fillId="0" borderId="0" xfId="0" applyNumberFormat="1" applyAlignment="1" applyProtection="1">
      <alignment horizontal="center" vertical="center"/>
    </xf>
    <xf numFmtId="0" fontId="1" fillId="0" borderId="0" xfId="0" applyFont="1" applyBorder="1" applyAlignment="1" applyProtection="1">
      <alignment horizontal="left" vertical="top"/>
    </xf>
    <xf numFmtId="0" fontId="7" fillId="0" borderId="0" xfId="0" applyFont="1" applyAlignment="1" applyProtection="1">
      <alignment horizontal="center" vertical="top"/>
    </xf>
    <xf numFmtId="0" fontId="7" fillId="0" borderId="0" xfId="0" applyFont="1" applyAlignment="1" applyProtection="1">
      <alignment horizontal="center" vertical="top" wrapText="1"/>
    </xf>
    <xf numFmtId="0" fontId="1" fillId="0" borderId="0" xfId="0" applyFont="1" applyBorder="1" applyAlignment="1" applyProtection="1">
      <alignment horizontal="center" vertical="center"/>
    </xf>
    <xf numFmtId="0" fontId="6" fillId="0" borderId="17" xfId="0" applyFont="1" applyBorder="1" applyProtection="1"/>
    <xf numFmtId="0" fontId="6" fillId="0" borderId="0" xfId="0" applyFont="1" applyAlignment="1" applyProtection="1">
      <alignment horizontal="center"/>
    </xf>
    <xf numFmtId="0" fontId="7" fillId="0" borderId="15"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Alignment="1" applyProtection="1">
      <alignment horizontal="left"/>
    </xf>
    <xf numFmtId="0" fontId="7" fillId="0" borderId="30" xfId="0" applyFont="1" applyBorder="1" applyAlignment="1" applyProtection="1">
      <alignment vertical="center"/>
    </xf>
    <xf numFmtId="0" fontId="0" fillId="0" borderId="51" xfId="0" applyFont="1" applyBorder="1" applyAlignment="1" applyProtection="1">
      <alignment horizontal="right" vertical="center"/>
    </xf>
    <xf numFmtId="0" fontId="7" fillId="0" borderId="0" xfId="0" applyFont="1" applyBorder="1" applyAlignment="1" applyProtection="1">
      <alignment horizontal="center"/>
    </xf>
    <xf numFmtId="0" fontId="7" fillId="0" borderId="52" xfId="0" applyFont="1" applyBorder="1" applyAlignment="1" applyProtection="1">
      <alignment horizontal="right" vertical="center"/>
    </xf>
    <xf numFmtId="0" fontId="7" fillId="0" borderId="16" xfId="0" quotePrefix="1" applyFont="1" applyBorder="1" applyAlignment="1" applyProtection="1">
      <alignment horizontal="right" vertical="center"/>
    </xf>
    <xf numFmtId="0" fontId="9" fillId="0" borderId="0" xfId="0" applyFont="1" applyAlignment="1" applyProtection="1">
      <alignment vertical="center"/>
    </xf>
    <xf numFmtId="0" fontId="2" fillId="0" borderId="0" xfId="0" applyFont="1" applyProtection="1"/>
    <xf numFmtId="0" fontId="3" fillId="0" borderId="0" xfId="0" applyFont="1" applyAlignment="1" applyProtection="1"/>
    <xf numFmtId="0" fontId="9" fillId="0" borderId="0" xfId="0" applyFont="1" applyProtection="1"/>
    <xf numFmtId="0" fontId="9" fillId="0" borderId="0" xfId="0" applyFont="1" applyBorder="1" applyProtection="1"/>
    <xf numFmtId="0" fontId="0" fillId="0" borderId="0" xfId="0" applyBorder="1" applyProtection="1"/>
    <xf numFmtId="165" fontId="6" fillId="3" borderId="37" xfId="0" applyNumberFormat="1" applyFont="1" applyFill="1" applyBorder="1" applyAlignment="1" applyProtection="1">
      <alignment horizontal="center"/>
      <protection locked="0"/>
    </xf>
    <xf numFmtId="165" fontId="6" fillId="3" borderId="4" xfId="0" applyNumberFormat="1" applyFont="1" applyFill="1" applyBorder="1" applyAlignment="1" applyProtection="1">
      <alignment horizontal="center"/>
      <protection locked="0"/>
    </xf>
    <xf numFmtId="165" fontId="6" fillId="3" borderId="38" xfId="0" applyNumberFormat="1" applyFont="1" applyFill="1" applyBorder="1" applyAlignment="1" applyProtection="1">
      <alignment horizontal="center"/>
      <protection locked="0"/>
    </xf>
    <xf numFmtId="0" fontId="6" fillId="3" borderId="40" xfId="0" applyFont="1" applyFill="1" applyBorder="1" applyAlignment="1" applyProtection="1">
      <alignment horizontal="center" vertical="center"/>
      <protection locked="0"/>
    </xf>
    <xf numFmtId="165" fontId="6" fillId="3" borderId="40" xfId="0" applyNumberFormat="1" applyFont="1" applyFill="1" applyBorder="1" applyAlignment="1" applyProtection="1">
      <alignment horizontal="center" vertical="center"/>
      <protection locked="0"/>
    </xf>
    <xf numFmtId="2" fontId="7" fillId="0" borderId="7" xfId="0" applyNumberFormat="1" applyFont="1" applyBorder="1" applyAlignment="1" applyProtection="1">
      <alignment horizontal="center" vertical="center"/>
    </xf>
    <xf numFmtId="0" fontId="6" fillId="2" borderId="61" xfId="0" applyFont="1" applyFill="1" applyBorder="1" applyAlignment="1">
      <alignment vertical="center"/>
    </xf>
    <xf numFmtId="0" fontId="6" fillId="2" borderId="29" xfId="0" applyFont="1" applyFill="1" applyBorder="1" applyAlignment="1">
      <alignment vertical="center"/>
    </xf>
    <xf numFmtId="165" fontId="6" fillId="3" borderId="5" xfId="0" applyNumberFormat="1" applyFont="1" applyFill="1" applyBorder="1" applyAlignment="1" applyProtection="1">
      <alignment horizontal="center" vertical="center"/>
      <protection locked="0"/>
    </xf>
    <xf numFmtId="2" fontId="7" fillId="0" borderId="16"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71" xfId="0" applyNumberFormat="1" applyFont="1" applyBorder="1" applyAlignment="1">
      <alignment horizontal="center" vertical="center"/>
    </xf>
    <xf numFmtId="2" fontId="7" fillId="4" borderId="17" xfId="0" applyNumberFormat="1" applyFont="1" applyFill="1" applyBorder="1" applyAlignment="1" applyProtection="1">
      <alignment horizontal="center" vertical="center"/>
      <protection locked="0"/>
    </xf>
    <xf numFmtId="2" fontId="7" fillId="5" borderId="12" xfId="0" applyNumberFormat="1" applyFont="1" applyFill="1" applyBorder="1" applyAlignment="1" applyProtection="1">
      <alignment horizontal="center" vertical="center"/>
      <protection locked="0"/>
    </xf>
    <xf numFmtId="2" fontId="7" fillId="4" borderId="10" xfId="0" applyNumberFormat="1" applyFont="1" applyFill="1" applyBorder="1" applyAlignment="1" applyProtection="1">
      <alignment horizontal="center" vertical="center"/>
      <protection locked="0"/>
    </xf>
    <xf numFmtId="0" fontId="0" fillId="0" borderId="0" xfId="0" applyFont="1" applyBorder="1" applyAlignment="1"/>
    <xf numFmtId="0" fontId="7" fillId="0" borderId="7" xfId="0" applyFont="1" applyFill="1" applyBorder="1" applyAlignment="1" applyProtection="1">
      <alignment horizontal="left" vertical="center"/>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6" fillId="0" borderId="0" xfId="0" applyFont="1" applyAlignment="1">
      <alignment horizontal="center"/>
    </xf>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0" fillId="0" borderId="7" xfId="0" applyBorder="1" applyAlignment="1" applyProtection="1">
      <alignment horizontal="center"/>
    </xf>
    <xf numFmtId="0" fontId="7" fillId="0" borderId="0" xfId="0" applyFont="1" applyAlignment="1">
      <alignment horizontal="left" vertical="top" wrapText="1"/>
    </xf>
    <xf numFmtId="0" fontId="8" fillId="0" borderId="0" xfId="0" applyFont="1" applyAlignment="1" applyProtection="1">
      <alignment horizontal="left" vertical="top" wrapText="1"/>
    </xf>
    <xf numFmtId="0" fontId="6" fillId="3" borderId="21" xfId="0" applyFont="1" applyFill="1" applyBorder="1" applyAlignment="1" applyProtection="1">
      <alignment horizontal="center" vertical="center"/>
      <protection locked="0"/>
    </xf>
    <xf numFmtId="165" fontId="6" fillId="3" borderId="9" xfId="0" applyNumberFormat="1" applyFont="1" applyFill="1" applyBorder="1" applyAlignment="1" applyProtection="1">
      <alignment horizontal="center" vertical="center"/>
      <protection locked="0"/>
    </xf>
    <xf numFmtId="0" fontId="0" fillId="0" borderId="0" xfId="0" applyAlignment="1"/>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Font="1" applyAlignment="1"/>
    <xf numFmtId="165" fontId="6" fillId="3" borderId="31" xfId="0" applyNumberFormat="1" applyFont="1" applyFill="1" applyBorder="1" applyAlignment="1" applyProtection="1">
      <alignment horizontal="center"/>
      <protection locked="0"/>
    </xf>
    <xf numFmtId="0" fontId="0" fillId="0" borderId="0" xfId="0" applyBorder="1" applyAlignment="1"/>
    <xf numFmtId="0" fontId="0" fillId="0" borderId="7" xfId="0" applyBorder="1" applyAlignment="1">
      <alignment horizontal="center"/>
    </xf>
    <xf numFmtId="2" fontId="6" fillId="0" borderId="63" xfId="0" applyNumberFormat="1" applyFont="1" applyBorder="1" applyAlignment="1">
      <alignment horizontal="center" vertical="center"/>
    </xf>
    <xf numFmtId="0" fontId="7" fillId="0" borderId="0" xfId="0" applyFont="1" applyAlignment="1" applyProtection="1">
      <alignment horizontal="left" vertical="top" wrapText="1"/>
    </xf>
    <xf numFmtId="0" fontId="0" fillId="0" borderId="0" xfId="0" applyAlignment="1" applyProtection="1">
      <alignment horizontal="center"/>
    </xf>
    <xf numFmtId="0" fontId="7" fillId="0" borderId="0" xfId="0" applyFont="1" applyAlignment="1" applyProtection="1">
      <alignment horizontal="center"/>
    </xf>
    <xf numFmtId="0" fontId="6" fillId="0" borderId="0" xfId="0" quotePrefix="1" applyFont="1" applyBorder="1" applyAlignment="1" applyProtection="1">
      <alignment horizontal="center" vertical="center"/>
    </xf>
    <xf numFmtId="0" fontId="6"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7" fillId="0" borderId="0" xfId="0" applyFont="1" applyAlignment="1" applyProtection="1">
      <alignment horizontal="center" vertical="center"/>
    </xf>
    <xf numFmtId="165" fontId="6" fillId="3" borderId="21" xfId="0" applyNumberFormat="1" applyFont="1" applyFill="1" applyBorder="1" applyAlignment="1" applyProtection="1">
      <alignment horizontal="center" vertical="center"/>
      <protection locked="0"/>
    </xf>
    <xf numFmtId="0" fontId="6" fillId="0" borderId="9" xfId="0" applyFont="1" applyBorder="1" applyAlignment="1" applyProtection="1">
      <alignment horizontal="center"/>
    </xf>
    <xf numFmtId="0" fontId="0" fillId="0" borderId="0" xfId="0" applyAlignment="1" applyProtection="1">
      <alignment horizontal="center" vertical="center"/>
    </xf>
    <xf numFmtId="0" fontId="0" fillId="0" borderId="0" xfId="0" applyBorder="1" applyAlignment="1" applyProtection="1">
      <alignment horizontal="right"/>
    </xf>
    <xf numFmtId="0" fontId="0" fillId="0" borderId="0" xfId="0" applyAlignment="1" applyProtection="1">
      <alignment horizontal="right"/>
    </xf>
    <xf numFmtId="14" fontId="0" fillId="0" borderId="0" xfId="0" applyNumberFormat="1" applyFill="1" applyBorder="1" applyAlignment="1" applyProtection="1">
      <alignment horizontal="center"/>
    </xf>
    <xf numFmtId="0" fontId="1" fillId="0" borderId="0" xfId="0" applyFont="1" applyAlignment="1" applyProtection="1">
      <alignment horizontal="left"/>
    </xf>
    <xf numFmtId="0" fontId="8" fillId="0" borderId="0" xfId="0" applyFont="1" applyAlignment="1" applyProtection="1">
      <alignment horizontal="left"/>
    </xf>
    <xf numFmtId="0" fontId="7" fillId="0" borderId="0" xfId="0" applyFont="1" applyAlignment="1" applyProtection="1">
      <alignment horizontal="left"/>
    </xf>
    <xf numFmtId="0" fontId="7" fillId="0" borderId="0" xfId="0" applyFont="1" applyBorder="1" applyAlignment="1" applyProtection="1">
      <alignment horizontal="right"/>
    </xf>
    <xf numFmtId="0" fontId="7" fillId="0" borderId="64" xfId="0" applyFont="1" applyBorder="1" applyAlignment="1" applyProtection="1">
      <alignment horizontal="center" vertical="center"/>
    </xf>
    <xf numFmtId="0" fontId="0" fillId="0" borderId="0" xfId="0" applyAlignment="1" applyProtection="1"/>
    <xf numFmtId="0" fontId="5" fillId="0" borderId="0" xfId="0" applyFont="1" applyAlignment="1" applyProtection="1">
      <alignment horizontal="center" vertical="center"/>
    </xf>
    <xf numFmtId="0" fontId="8" fillId="0" borderId="0" xfId="0" quotePrefix="1" applyFont="1" applyAlignment="1" applyProtection="1">
      <alignment horizontal="center" vertical="center"/>
    </xf>
    <xf numFmtId="0" fontId="8" fillId="0" borderId="0" xfId="0" quotePrefix="1" applyFont="1" applyAlignment="1" applyProtection="1">
      <alignment horizontal="left" vertical="top"/>
    </xf>
    <xf numFmtId="0" fontId="6" fillId="0" borderId="35" xfId="0" applyFont="1" applyBorder="1" applyAlignment="1" applyProtection="1">
      <alignment horizontal="center"/>
    </xf>
    <xf numFmtId="0" fontId="0" fillId="6" borderId="0" xfId="0" applyFill="1" applyProtection="1"/>
    <xf numFmtId="0" fontId="7" fillId="0" borderId="0" xfId="0" applyFont="1" applyFill="1" applyAlignment="1" applyProtection="1">
      <alignment horizontal="left" vertical="top" wrapText="1"/>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7" fillId="0" borderId="66" xfId="0" applyFont="1" applyBorder="1" applyAlignment="1">
      <alignment horizontal="right" vertical="center"/>
    </xf>
    <xf numFmtId="0" fontId="7" fillId="0" borderId="75" xfId="0" applyFont="1" applyBorder="1" applyAlignment="1">
      <alignment horizontal="right" vertical="center"/>
    </xf>
    <xf numFmtId="0" fontId="7" fillId="0" borderId="66" xfId="0" applyFont="1" applyBorder="1" applyAlignment="1">
      <alignment horizontal="center" vertical="center"/>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58" xfId="0" applyFont="1" applyBorder="1" applyAlignment="1">
      <alignment horizontal="center" vertical="center"/>
    </xf>
    <xf numFmtId="0" fontId="9" fillId="0" borderId="0" xfId="0" applyFont="1" applyAlignment="1">
      <alignment horizontal="center"/>
    </xf>
    <xf numFmtId="0" fontId="6" fillId="0" borderId="0" xfId="0" applyFont="1" applyAlignment="1">
      <alignment horizontal="center"/>
    </xf>
    <xf numFmtId="0" fontId="7" fillId="0" borderId="67" xfId="0" applyFont="1" applyBorder="1" applyAlignment="1">
      <alignment horizontal="right" vertical="center"/>
    </xf>
    <xf numFmtId="0" fontId="7" fillId="0" borderId="57" xfId="0" applyFont="1" applyBorder="1" applyAlignment="1">
      <alignment horizontal="right" vertical="center"/>
    </xf>
    <xf numFmtId="0" fontId="0" fillId="0" borderId="64" xfId="0" applyFont="1" applyBorder="1" applyAlignment="1">
      <alignment horizontal="left" vertical="center"/>
    </xf>
    <xf numFmtId="0" fontId="7" fillId="0" borderId="62" xfId="0" applyFont="1" applyBorder="1" applyAlignment="1">
      <alignment horizontal="center" vertical="center"/>
    </xf>
    <xf numFmtId="0" fontId="7" fillId="0" borderId="9" xfId="0" applyFont="1" applyBorder="1" applyAlignment="1">
      <alignment horizontal="center" vertical="center"/>
    </xf>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horizontal="left"/>
    </xf>
    <xf numFmtId="1" fontId="6" fillId="0" borderId="61" xfId="0" applyNumberFormat="1" applyFont="1" applyBorder="1" applyAlignment="1" applyProtection="1">
      <alignment horizontal="center" vertical="center"/>
    </xf>
    <xf numFmtId="1" fontId="6" fillId="0" borderId="22" xfId="0" applyNumberFormat="1" applyFont="1" applyBorder="1" applyAlignment="1" applyProtection="1">
      <alignment horizontal="center" vertical="center"/>
    </xf>
    <xf numFmtId="164" fontId="6" fillId="0" borderId="28" xfId="0" applyNumberFormat="1" applyFont="1" applyBorder="1" applyAlignment="1" applyProtection="1">
      <alignment horizontal="center" vertical="center"/>
    </xf>
    <xf numFmtId="164" fontId="6" fillId="0" borderId="8" xfId="0" applyNumberFormat="1"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0" fillId="0" borderId="7" xfId="0" applyBorder="1" applyAlignment="1" applyProtection="1">
      <alignment horizontal="center"/>
    </xf>
    <xf numFmtId="164" fontId="0" fillId="0" borderId="2" xfId="0" applyNumberFormat="1" applyBorder="1" applyAlignment="1" applyProtection="1">
      <alignment horizontal="center"/>
    </xf>
    <xf numFmtId="0" fontId="7" fillId="0" borderId="7" xfId="0" applyFont="1" applyBorder="1" applyAlignment="1" applyProtection="1">
      <alignment horizontal="center"/>
    </xf>
    <xf numFmtId="0" fontId="0" fillId="0" borderId="7" xfId="0" applyFont="1" applyBorder="1" applyAlignment="1" applyProtection="1"/>
    <xf numFmtId="0" fontId="7" fillId="0" borderId="2" xfId="0" applyFont="1" applyBorder="1" applyAlignment="1" applyProtection="1">
      <alignment horizontal="center"/>
    </xf>
    <xf numFmtId="0" fontId="0" fillId="0" borderId="2" xfId="0" applyBorder="1" applyAlignment="1" applyProtection="1"/>
    <xf numFmtId="0" fontId="7" fillId="0" borderId="2" xfId="0" applyFont="1" applyBorder="1" applyAlignment="1" applyProtection="1">
      <alignment horizontal="center" vertical="center"/>
    </xf>
    <xf numFmtId="0" fontId="10" fillId="0" borderId="0" xfId="0" applyFont="1" applyAlignment="1">
      <alignment horizontal="center" vertical="center"/>
    </xf>
    <xf numFmtId="0" fontId="7" fillId="0" borderId="0" xfId="0" applyFont="1" applyAlignment="1">
      <alignment horizontal="left" vertical="top" wrapText="1"/>
    </xf>
    <xf numFmtId="0" fontId="8" fillId="0" borderId="0" xfId="0" applyFont="1" applyAlignment="1" applyProtection="1">
      <alignment horizontal="left"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3" borderId="44"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165" fontId="6" fillId="0" borderId="42" xfId="0" quotePrefix="1" applyNumberFormat="1" applyFont="1" applyBorder="1" applyAlignment="1">
      <alignment horizontal="center" vertical="center"/>
    </xf>
    <xf numFmtId="165" fontId="6" fillId="0" borderId="25" xfId="0" quotePrefix="1" applyNumberFormat="1" applyFont="1" applyBorder="1" applyAlignment="1">
      <alignment horizontal="center" vertical="center"/>
    </xf>
    <xf numFmtId="0" fontId="6" fillId="0" borderId="9" xfId="0" applyFont="1" applyBorder="1" applyAlignment="1">
      <alignment horizontal="center"/>
    </xf>
    <xf numFmtId="0" fontId="6" fillId="3" borderId="26"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165" fontId="6" fillId="3" borderId="9" xfId="0" applyNumberFormat="1" applyFont="1" applyFill="1" applyBorder="1" applyAlignment="1" applyProtection="1">
      <alignment horizontal="center" vertical="center"/>
      <protection locked="0"/>
    </xf>
    <xf numFmtId="165" fontId="6" fillId="3" borderId="11" xfId="0" applyNumberFormat="1" applyFont="1" applyFill="1" applyBorder="1" applyAlignment="1" applyProtection="1">
      <alignment horizontal="center" vertical="center"/>
      <protection locked="0"/>
    </xf>
    <xf numFmtId="165" fontId="6" fillId="3" borderId="10" xfId="0" applyNumberFormat="1" applyFont="1" applyFill="1" applyBorder="1" applyAlignment="1" applyProtection="1">
      <alignment horizontal="center" vertical="center"/>
      <protection locked="0"/>
    </xf>
    <xf numFmtId="14" fontId="0" fillId="0" borderId="7" xfId="0" applyNumberFormat="1"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66" xfId="0" applyBorder="1" applyAlignment="1">
      <alignment horizontal="center"/>
    </xf>
    <xf numFmtId="0" fontId="0" fillId="3" borderId="7" xfId="0" applyFill="1" applyBorder="1" applyAlignment="1" applyProtection="1">
      <protection locked="0"/>
    </xf>
    <xf numFmtId="0" fontId="0" fillId="0" borderId="0" xfId="0" applyAlignment="1" applyProtection="1"/>
    <xf numFmtId="0" fontId="0" fillId="0" borderId="4" xfId="0" quotePrefix="1" applyBorder="1" applyAlignment="1" applyProtection="1">
      <alignment horizontal="left" vertical="center"/>
    </xf>
    <xf numFmtId="0" fontId="0" fillId="0" borderId="0" xfId="0" applyAlignment="1" applyProtection="1">
      <alignment horizontal="left" vertical="center"/>
    </xf>
    <xf numFmtId="0" fontId="0" fillId="0" borderId="4" xfId="0" applyBorder="1" applyAlignment="1" applyProtection="1">
      <alignment horizontal="left" vertical="center"/>
    </xf>
    <xf numFmtId="0" fontId="0" fillId="0" borderId="0" xfId="0" quotePrefix="1" applyBorder="1" applyAlignment="1" applyProtection="1">
      <alignment horizontal="left" vertical="center"/>
    </xf>
    <xf numFmtId="0" fontId="0" fillId="0" borderId="0" xfId="0" applyBorder="1" applyAlignment="1" applyProtection="1">
      <alignment horizontal="left" vertical="center"/>
    </xf>
    <xf numFmtId="0" fontId="0" fillId="0" borderId="2" xfId="0" applyBorder="1" applyAlignment="1" applyProtection="1">
      <alignment horizontal="center"/>
    </xf>
    <xf numFmtId="2" fontId="6" fillId="0" borderId="28" xfId="0" applyNumberFormat="1" applyFont="1" applyBorder="1" applyAlignment="1" applyProtection="1">
      <alignment horizontal="center" vertical="center"/>
    </xf>
    <xf numFmtId="2" fontId="6" fillId="0" borderId="8" xfId="0" applyNumberFormat="1" applyFont="1" applyBorder="1" applyAlignment="1" applyProtection="1">
      <alignment horizontal="center" vertical="center"/>
    </xf>
    <xf numFmtId="0" fontId="7" fillId="0" borderId="41" xfId="0" applyFont="1" applyBorder="1" applyAlignment="1">
      <alignment horizontal="right" vertical="center"/>
    </xf>
    <xf numFmtId="0" fontId="7" fillId="0" borderId="43" xfId="0" applyFont="1" applyBorder="1" applyAlignment="1">
      <alignment horizontal="right" vertical="center"/>
    </xf>
    <xf numFmtId="0" fontId="8" fillId="0" borderId="42" xfId="0" quotePrefix="1" applyFont="1" applyBorder="1" applyAlignment="1">
      <alignment horizontal="right" vertical="center"/>
    </xf>
    <xf numFmtId="0" fontId="8" fillId="0" borderId="24" xfId="0" quotePrefix="1" applyFont="1" applyBorder="1" applyAlignment="1">
      <alignment horizontal="right"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7" fillId="0" borderId="0" xfId="0" applyFont="1" applyBorder="1" applyAlignment="1" applyProtection="1">
      <alignment vertical="center" wrapText="1"/>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Alignment="1" applyProtection="1">
      <alignment horizontal="left" wrapText="1"/>
    </xf>
    <xf numFmtId="0" fontId="0" fillId="0" borderId="4" xfId="0" applyFont="1" applyBorder="1" applyAlignment="1" applyProtection="1">
      <alignment horizontal="left" vertical="center"/>
    </xf>
    <xf numFmtId="0" fontId="6" fillId="0" borderId="8" xfId="0" applyFont="1" applyBorder="1" applyAlignment="1" applyProtection="1">
      <alignment horizontal="center" vertical="center"/>
    </xf>
    <xf numFmtId="0" fontId="0" fillId="0" borderId="0" xfId="0" applyFont="1" applyAlignment="1" applyProtection="1"/>
    <xf numFmtId="0" fontId="7" fillId="0" borderId="0" xfId="0" applyFont="1" applyBorder="1" applyAlignment="1">
      <alignment horizontal="center" vertical="center" wrapText="1"/>
    </xf>
    <xf numFmtId="0" fontId="10" fillId="0" borderId="0" xfId="0" applyFont="1" applyAlignment="1" applyProtection="1">
      <alignment horizontal="center" vertical="center"/>
    </xf>
    <xf numFmtId="0" fontId="7" fillId="0" borderId="0" xfId="0" applyFont="1" applyAlignment="1" applyProtection="1">
      <alignment horizontal="left" vertical="top" wrapText="1"/>
    </xf>
    <xf numFmtId="0" fontId="6" fillId="0" borderId="17" xfId="0" applyFont="1" applyBorder="1" applyAlignment="1" applyProtection="1">
      <alignment horizontal="center"/>
    </xf>
    <xf numFmtId="0" fontId="6" fillId="0" borderId="11" xfId="0" applyFont="1" applyBorder="1" applyAlignment="1" applyProtection="1">
      <alignment horizontal="center"/>
    </xf>
    <xf numFmtId="0" fontId="6" fillId="0" borderId="9" xfId="0" applyFont="1" applyBorder="1" applyAlignment="1" applyProtection="1">
      <alignment horizontal="center"/>
    </xf>
    <xf numFmtId="0" fontId="7" fillId="3" borderId="20"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2" fontId="6" fillId="0" borderId="16" xfId="0" applyNumberFormat="1" applyFont="1" applyBorder="1" applyAlignment="1">
      <alignment horizontal="center" vertical="center"/>
    </xf>
    <xf numFmtId="0" fontId="6" fillId="0" borderId="6" xfId="0" applyFont="1" applyBorder="1" applyAlignment="1">
      <alignment horizontal="center" vertical="center"/>
    </xf>
    <xf numFmtId="0" fontId="6" fillId="3" borderId="19" xfId="0" applyFont="1" applyFill="1" applyBorder="1" applyAlignment="1" applyProtection="1">
      <alignment horizontal="center"/>
      <protection locked="0"/>
    </xf>
    <xf numFmtId="0" fontId="6" fillId="3" borderId="34" xfId="0" applyFont="1" applyFill="1" applyBorder="1" applyAlignment="1" applyProtection="1">
      <alignment horizontal="center"/>
      <protection locked="0"/>
    </xf>
    <xf numFmtId="165" fontId="6" fillId="3" borderId="30" xfId="0" applyNumberFormat="1" applyFont="1" applyFill="1" applyBorder="1" applyAlignment="1" applyProtection="1">
      <alignment horizontal="center"/>
      <protection locked="0"/>
    </xf>
    <xf numFmtId="165" fontId="6" fillId="3" borderId="32" xfId="0" applyNumberFormat="1" applyFont="1" applyFill="1" applyBorder="1" applyAlignment="1" applyProtection="1">
      <alignment horizontal="center"/>
      <protection locked="0"/>
    </xf>
    <xf numFmtId="0" fontId="6" fillId="3" borderId="33" xfId="0" applyFont="1" applyFill="1" applyBorder="1" applyAlignment="1" applyProtection="1">
      <alignment horizontal="center"/>
      <protection locked="0"/>
    </xf>
    <xf numFmtId="165" fontId="6" fillId="3" borderId="31" xfId="0" applyNumberFormat="1" applyFont="1" applyFill="1" applyBorder="1" applyAlignment="1" applyProtection="1">
      <alignment horizontal="center"/>
      <protection locked="0"/>
    </xf>
    <xf numFmtId="165" fontId="6" fillId="3" borderId="45" xfId="0" applyNumberFormat="1" applyFont="1" applyFill="1" applyBorder="1" applyAlignment="1" applyProtection="1">
      <alignment horizontal="center"/>
      <protection locked="0"/>
    </xf>
    <xf numFmtId="165" fontId="6" fillId="3" borderId="3" xfId="0" applyNumberFormat="1" applyFont="1" applyFill="1" applyBorder="1" applyAlignment="1" applyProtection="1">
      <alignment horizontal="center"/>
      <protection locked="0"/>
    </xf>
    <xf numFmtId="0" fontId="0" fillId="0" borderId="0" xfId="0" applyBorder="1" applyAlignment="1" applyProtection="1"/>
    <xf numFmtId="14" fontId="0" fillId="0" borderId="7" xfId="0" applyNumberFormat="1" applyBorder="1" applyAlignment="1" applyProtection="1">
      <alignment horizontal="center"/>
    </xf>
    <xf numFmtId="165" fontId="6" fillId="3" borderId="1" xfId="0" applyNumberFormat="1" applyFont="1" applyFill="1" applyBorder="1" applyAlignment="1" applyProtection="1">
      <alignment horizontal="center"/>
      <protection locked="0"/>
    </xf>
    <xf numFmtId="0" fontId="7" fillId="3" borderId="31" xfId="0" applyFon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2" fontId="6" fillId="0" borderId="62" xfId="0" applyNumberFormat="1" applyFont="1" applyBorder="1" applyAlignment="1">
      <alignment horizontal="center" vertical="center"/>
    </xf>
    <xf numFmtId="2" fontId="6" fillId="0" borderId="63" xfId="0" applyNumberFormat="1" applyFont="1" applyBorder="1" applyAlignment="1">
      <alignment horizontal="center" vertical="center"/>
    </xf>
    <xf numFmtId="165" fontId="7" fillId="3" borderId="20" xfId="0" applyNumberFormat="1" applyFont="1" applyFill="1" applyBorder="1" applyAlignment="1" applyProtection="1">
      <alignment horizontal="center" vertical="center"/>
      <protection locked="0"/>
    </xf>
    <xf numFmtId="165" fontId="7" fillId="3" borderId="23" xfId="0" applyNumberFormat="1" applyFont="1" applyFill="1" applyBorder="1" applyAlignment="1" applyProtection="1">
      <alignment horizontal="center" vertical="center"/>
      <protection locked="0"/>
    </xf>
    <xf numFmtId="165" fontId="7" fillId="3" borderId="21" xfId="0" applyNumberFormat="1" applyFont="1" applyFill="1" applyBorder="1" applyAlignment="1" applyProtection="1">
      <alignment horizontal="center" vertical="center"/>
      <protection locked="0"/>
    </xf>
    <xf numFmtId="165" fontId="9" fillId="0" borderId="46" xfId="0" applyNumberFormat="1" applyFont="1" applyBorder="1" applyAlignment="1">
      <alignment horizontal="center" vertical="center"/>
    </xf>
    <xf numFmtId="165" fontId="9" fillId="0" borderId="80" xfId="0" applyNumberFormat="1" applyFont="1" applyBorder="1" applyAlignment="1">
      <alignment horizontal="center" vertical="center"/>
    </xf>
    <xf numFmtId="165" fontId="9" fillId="0" borderId="47" xfId="0" applyNumberFormat="1" applyFont="1" applyBorder="1" applyAlignment="1">
      <alignment horizontal="center" vertical="center"/>
    </xf>
    <xf numFmtId="0" fontId="0" fillId="0" borderId="0" xfId="0" applyBorder="1" applyAlignment="1" applyProtection="1">
      <alignment horizontal="center"/>
    </xf>
    <xf numFmtId="14" fontId="0" fillId="0" borderId="7" xfId="0" applyNumberFormat="1" applyFont="1" applyBorder="1" applyAlignment="1" applyProtection="1">
      <alignment horizontal="center"/>
    </xf>
    <xf numFmtId="0" fontId="0" fillId="0" borderId="0" xfId="0" applyAlignment="1" applyProtection="1">
      <alignment horizontal="center"/>
    </xf>
    <xf numFmtId="0" fontId="0" fillId="0" borderId="66" xfId="0" applyFont="1" applyBorder="1" applyAlignment="1" applyProtection="1">
      <alignment horizontal="center"/>
    </xf>
    <xf numFmtId="2" fontId="7" fillId="0" borderId="7" xfId="0" applyNumberFormat="1" applyFont="1" applyBorder="1" applyAlignment="1" applyProtection="1">
      <alignment horizontal="center"/>
    </xf>
    <xf numFmtId="165" fontId="6" fillId="0" borderId="1" xfId="0" applyNumberFormat="1" applyFont="1" applyBorder="1" applyAlignment="1" applyProtection="1">
      <alignment horizontal="center" vertical="center"/>
    </xf>
    <xf numFmtId="165" fontId="6" fillId="0" borderId="3" xfId="0" applyNumberFormat="1" applyFont="1" applyBorder="1" applyAlignment="1" applyProtection="1">
      <alignment horizontal="center" vertical="center"/>
    </xf>
    <xf numFmtId="165" fontId="6" fillId="0" borderId="55" xfId="0" applyNumberFormat="1" applyFont="1" applyBorder="1" applyAlignment="1" applyProtection="1">
      <alignment horizontal="center" vertical="center"/>
    </xf>
    <xf numFmtId="165" fontId="6" fillId="0" borderId="56" xfId="0" applyNumberFormat="1" applyFont="1" applyBorder="1" applyAlignment="1" applyProtection="1">
      <alignment horizontal="center" vertical="center"/>
    </xf>
    <xf numFmtId="0" fontId="12" fillId="0" borderId="0" xfId="0" applyFont="1" applyAlignment="1" applyProtection="1">
      <alignment horizontal="center" vertical="center"/>
    </xf>
    <xf numFmtId="0" fontId="0" fillId="0" borderId="0" xfId="0" applyFont="1" applyBorder="1" applyAlignment="1" applyProtection="1">
      <alignment horizontal="left" vertical="center"/>
    </xf>
    <xf numFmtId="0" fontId="7" fillId="0" borderId="0" xfId="0" applyFont="1" applyAlignment="1" applyProtection="1">
      <alignment horizontal="center"/>
    </xf>
    <xf numFmtId="0" fontId="7" fillId="0" borderId="0" xfId="0" applyFont="1" applyAlignment="1" applyProtection="1">
      <alignment horizontal="left" wrapText="1"/>
    </xf>
    <xf numFmtId="0" fontId="8" fillId="0" borderId="0" xfId="0" applyFont="1" applyAlignment="1" applyProtection="1">
      <alignment horizontal="left" vertical="center" wrapText="1"/>
    </xf>
    <xf numFmtId="165" fontId="6" fillId="0" borderId="31" xfId="0" applyNumberFormat="1" applyFont="1" applyBorder="1" applyAlignment="1" applyProtection="1">
      <alignment horizontal="center" vertical="center" wrapText="1"/>
    </xf>
    <xf numFmtId="165" fontId="6" fillId="0" borderId="66" xfId="0" applyNumberFormat="1" applyFont="1" applyBorder="1" applyAlignment="1" applyProtection="1">
      <alignment horizontal="center" vertical="center" wrapText="1"/>
    </xf>
    <xf numFmtId="165" fontId="6" fillId="0" borderId="32" xfId="0" applyNumberFormat="1" applyFont="1" applyBorder="1" applyAlignment="1" applyProtection="1">
      <alignment horizontal="center" vertical="center" wrapText="1"/>
    </xf>
    <xf numFmtId="0" fontId="8" fillId="0" borderId="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65" fontId="6" fillId="0" borderId="31" xfId="0" applyNumberFormat="1" applyFont="1" applyBorder="1" applyAlignment="1" applyProtection="1">
      <alignment horizontal="center" vertical="center"/>
    </xf>
    <xf numFmtId="165" fontId="6" fillId="0" borderId="32" xfId="0" applyNumberFormat="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6" fillId="0" borderId="0" xfId="0" applyFont="1" applyBorder="1" applyAlignment="1" applyProtection="1">
      <alignment horizontal="center" vertical="center"/>
    </xf>
    <xf numFmtId="165" fontId="7" fillId="0" borderId="7" xfId="0" quotePrefix="1" applyNumberFormat="1" applyFont="1" applyBorder="1" applyAlignment="1" applyProtection="1">
      <alignment horizontal="center"/>
    </xf>
    <xf numFmtId="165" fontId="0" fillId="0" borderId="7" xfId="0" applyNumberFormat="1" applyFont="1" applyBorder="1" applyAlignment="1" applyProtection="1">
      <alignment horizontal="center"/>
    </xf>
    <xf numFmtId="0" fontId="1" fillId="0" borderId="0" xfId="0" applyFont="1" applyBorder="1" applyAlignment="1" applyProtection="1">
      <alignment horizontal="left" vertical="center"/>
    </xf>
    <xf numFmtId="0" fontId="7" fillId="0" borderId="0" xfId="0" applyFont="1" applyAlignment="1" applyProtection="1">
      <alignment horizontal="center" vertical="center"/>
    </xf>
    <xf numFmtId="165" fontId="6" fillId="3" borderId="20" xfId="0" applyNumberFormat="1" applyFont="1" applyFill="1" applyBorder="1" applyAlignment="1" applyProtection="1">
      <alignment horizontal="center" vertical="center"/>
      <protection locked="0"/>
    </xf>
    <xf numFmtId="165" fontId="6" fillId="3" borderId="23" xfId="0" applyNumberFormat="1" applyFont="1" applyFill="1" applyBorder="1" applyAlignment="1" applyProtection="1">
      <alignment horizontal="center" vertical="center"/>
      <protection locked="0"/>
    </xf>
    <xf numFmtId="165" fontId="6" fillId="3" borderId="21" xfId="0" applyNumberFormat="1" applyFont="1" applyFill="1" applyBorder="1" applyAlignment="1" applyProtection="1">
      <alignment horizontal="center" vertical="center"/>
      <protection locked="0"/>
    </xf>
    <xf numFmtId="165" fontId="6" fillId="3" borderId="26" xfId="0" applyNumberFormat="1" applyFont="1" applyFill="1" applyBorder="1" applyAlignment="1" applyProtection="1">
      <alignment horizontal="center" vertical="center"/>
      <protection locked="0"/>
    </xf>
    <xf numFmtId="165" fontId="6" fillId="3" borderId="27" xfId="0" applyNumberFormat="1" applyFont="1" applyFill="1" applyBorder="1" applyAlignment="1" applyProtection="1">
      <alignment horizontal="center" vertical="center"/>
      <protection locked="0"/>
    </xf>
    <xf numFmtId="165" fontId="6" fillId="3" borderId="69" xfId="0" applyNumberFormat="1" applyFont="1" applyFill="1" applyBorder="1" applyAlignment="1" applyProtection="1">
      <alignment horizontal="center" vertical="center"/>
      <protection locked="0"/>
    </xf>
    <xf numFmtId="165" fontId="6" fillId="3" borderId="59" xfId="0" applyNumberFormat="1" applyFont="1" applyFill="1" applyBorder="1" applyAlignment="1" applyProtection="1">
      <alignment horizontal="center" vertical="center"/>
      <protection locked="0"/>
    </xf>
    <xf numFmtId="165" fontId="6" fillId="3" borderId="52" xfId="0" applyNumberFormat="1" applyFont="1" applyFill="1" applyBorder="1" applyAlignment="1" applyProtection="1">
      <alignment horizontal="center" vertical="center"/>
      <protection locked="0"/>
    </xf>
    <xf numFmtId="165" fontId="6" fillId="3" borderId="53" xfId="0" applyNumberFormat="1" applyFont="1" applyFill="1" applyBorder="1" applyAlignment="1" applyProtection="1">
      <alignment horizontal="center" vertical="center"/>
      <protection locked="0"/>
    </xf>
    <xf numFmtId="165" fontId="6" fillId="3" borderId="54" xfId="0" applyNumberFormat="1" applyFont="1" applyFill="1" applyBorder="1" applyAlignment="1" applyProtection="1">
      <alignment horizontal="center" vertical="center"/>
      <protection locked="0"/>
    </xf>
    <xf numFmtId="165" fontId="6" fillId="3" borderId="70" xfId="0" applyNumberFormat="1" applyFont="1" applyFill="1" applyBorder="1" applyAlignment="1" applyProtection="1">
      <alignment horizontal="center" vertical="center"/>
      <protection locked="0"/>
    </xf>
    <xf numFmtId="165" fontId="6" fillId="3" borderId="60" xfId="0" applyNumberFormat="1" applyFont="1" applyFill="1" applyBorder="1" applyAlignment="1" applyProtection="1">
      <alignment horizontal="center" vertical="center"/>
      <protection locked="0"/>
    </xf>
    <xf numFmtId="165" fontId="6" fillId="0" borderId="16" xfId="0" applyNumberFormat="1" applyFont="1" applyBorder="1" applyAlignment="1" applyProtection="1">
      <alignment horizontal="center" vertical="center"/>
    </xf>
    <xf numFmtId="165" fontId="6" fillId="0" borderId="71" xfId="0" applyNumberFormat="1" applyFont="1" applyBorder="1" applyAlignment="1" applyProtection="1">
      <alignment horizontal="center" vertical="center"/>
    </xf>
    <xf numFmtId="165" fontId="6" fillId="0" borderId="76" xfId="0" applyNumberFormat="1" applyFont="1" applyBorder="1" applyAlignment="1" applyProtection="1">
      <alignment horizontal="center" vertical="center"/>
    </xf>
    <xf numFmtId="165" fontId="6" fillId="0" borderId="77" xfId="0" applyNumberFormat="1" applyFont="1" applyBorder="1" applyAlignment="1" applyProtection="1">
      <alignment horizontal="center" vertical="center"/>
    </xf>
    <xf numFmtId="165" fontId="6" fillId="0" borderId="48" xfId="0" applyNumberFormat="1" applyFont="1" applyBorder="1" applyAlignment="1" applyProtection="1">
      <alignment horizontal="center" vertical="center"/>
    </xf>
    <xf numFmtId="0" fontId="6" fillId="0" borderId="49" xfId="0" applyFont="1" applyBorder="1" applyAlignment="1" applyProtection="1">
      <alignment horizontal="center" vertical="center"/>
    </xf>
    <xf numFmtId="165" fontId="6" fillId="0" borderId="50" xfId="0" applyNumberFormat="1" applyFont="1" applyBorder="1" applyAlignment="1" applyProtection="1">
      <alignment horizontal="center" vertical="center"/>
    </xf>
    <xf numFmtId="165" fontId="6" fillId="0" borderId="68" xfId="0" applyNumberFormat="1" applyFont="1" applyBorder="1" applyAlignment="1" applyProtection="1">
      <alignment horizontal="center" vertical="center"/>
    </xf>
    <xf numFmtId="0" fontId="6" fillId="0" borderId="58" xfId="0" applyFont="1" applyBorder="1" applyAlignment="1" applyProtection="1">
      <alignment horizontal="center" vertical="center"/>
    </xf>
    <xf numFmtId="165" fontId="9" fillId="0" borderId="46" xfId="0" applyNumberFormat="1" applyFont="1" applyBorder="1" applyAlignment="1" applyProtection="1">
      <alignment horizontal="center" vertical="center" wrapText="1" shrinkToFit="1"/>
    </xf>
    <xf numFmtId="165" fontId="9" fillId="0" borderId="80" xfId="0" applyNumberFormat="1" applyFont="1" applyBorder="1" applyAlignment="1" applyProtection="1">
      <alignment horizontal="center" vertical="center" wrapText="1" shrinkToFit="1"/>
    </xf>
    <xf numFmtId="165" fontId="9" fillId="0" borderId="47" xfId="0" applyNumberFormat="1" applyFont="1" applyBorder="1" applyAlignment="1" applyProtection="1">
      <alignment horizontal="center" vertical="center" wrapText="1" shrinkToFit="1"/>
    </xf>
    <xf numFmtId="165" fontId="6" fillId="3" borderId="19" xfId="0" applyNumberFormat="1" applyFont="1" applyFill="1" applyBorder="1" applyAlignment="1" applyProtection="1">
      <alignment horizontal="center" vertical="center"/>
      <protection locked="0"/>
    </xf>
    <xf numFmtId="165" fontId="6" fillId="3" borderId="34" xfId="0" applyNumberFormat="1" applyFont="1" applyFill="1" applyBorder="1" applyAlignment="1" applyProtection="1">
      <alignment horizontal="center" vertical="center"/>
      <protection locked="0"/>
    </xf>
    <xf numFmtId="165" fontId="6" fillId="3" borderId="33" xfId="0" applyNumberFormat="1" applyFont="1" applyFill="1" applyBorder="1" applyAlignment="1" applyProtection="1">
      <alignment horizontal="center" vertical="center"/>
      <protection locked="0"/>
    </xf>
    <xf numFmtId="165" fontId="6" fillId="3" borderId="67" xfId="0" applyNumberFormat="1" applyFont="1" applyFill="1" applyBorder="1" applyAlignment="1" applyProtection="1">
      <alignment horizontal="center" vertical="center"/>
      <protection locked="0"/>
    </xf>
    <xf numFmtId="165" fontId="6" fillId="3" borderId="57"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xf>
    <xf numFmtId="0" fontId="0" fillId="0" borderId="0" xfId="0" applyAlignment="1" applyProtection="1">
      <alignment horizontal="right" vertical="center"/>
    </xf>
    <xf numFmtId="165" fontId="1" fillId="0" borderId="31" xfId="0" applyNumberFormat="1" applyFont="1" applyBorder="1" applyAlignment="1" applyProtection="1">
      <alignment horizontal="center" vertical="center"/>
    </xf>
    <xf numFmtId="165" fontId="1" fillId="0" borderId="32" xfId="0" applyNumberFormat="1" applyFont="1" applyBorder="1" applyAlignment="1" applyProtection="1">
      <alignment horizontal="center" vertical="center"/>
    </xf>
    <xf numFmtId="0" fontId="6" fillId="0" borderId="10" xfId="0" applyFont="1" applyBorder="1" applyAlignment="1" applyProtection="1">
      <alignment horizontal="center"/>
    </xf>
    <xf numFmtId="0" fontId="6" fillId="0" borderId="18" xfId="0" applyFont="1" applyBorder="1" applyAlignment="1" applyProtection="1">
      <alignment horizontal="center"/>
    </xf>
    <xf numFmtId="0" fontId="0" fillId="0" borderId="0" xfId="0" applyAlignment="1" applyProtection="1">
      <alignment horizontal="center" vertical="center"/>
    </xf>
    <xf numFmtId="165" fontId="6" fillId="0" borderId="78" xfId="0" applyNumberFormat="1" applyFont="1" applyBorder="1" applyAlignment="1" applyProtection="1">
      <alignment horizontal="center" vertical="center"/>
    </xf>
    <xf numFmtId="165" fontId="6" fillId="0" borderId="25" xfId="0" applyNumberFormat="1" applyFont="1" applyBorder="1" applyAlignment="1" applyProtection="1">
      <alignment horizontal="center" vertical="center"/>
    </xf>
    <xf numFmtId="165" fontId="6" fillId="0" borderId="24" xfId="0" applyNumberFormat="1" applyFont="1" applyBorder="1" applyAlignment="1" applyProtection="1">
      <alignment horizontal="center" vertical="center"/>
    </xf>
    <xf numFmtId="165" fontId="6" fillId="0" borderId="79" xfId="0" applyNumberFormat="1" applyFont="1" applyBorder="1" applyAlignment="1" applyProtection="1">
      <alignment horizontal="center" vertical="center"/>
    </xf>
    <xf numFmtId="165" fontId="9" fillId="0" borderId="46" xfId="0" applyNumberFormat="1" applyFont="1" applyBorder="1" applyAlignment="1" applyProtection="1">
      <alignment horizontal="center" vertical="center"/>
    </xf>
    <xf numFmtId="165" fontId="9" fillId="0" borderId="80" xfId="0" applyNumberFormat="1" applyFont="1" applyBorder="1" applyAlignment="1" applyProtection="1">
      <alignment horizontal="center" vertical="center"/>
    </xf>
    <xf numFmtId="165" fontId="9" fillId="0" borderId="47" xfId="0" applyNumberFormat="1" applyFont="1" applyBorder="1" applyAlignment="1" applyProtection="1">
      <alignment horizontal="center" vertical="center"/>
    </xf>
    <xf numFmtId="0" fontId="0" fillId="0" borderId="0" xfId="0" applyBorder="1" applyAlignment="1" applyProtection="1">
      <alignment horizontal="right"/>
    </xf>
    <xf numFmtId="0" fontId="0" fillId="0" borderId="0" xfId="0" applyAlignment="1" applyProtection="1">
      <alignment horizontal="right"/>
    </xf>
    <xf numFmtId="1" fontId="9" fillId="0" borderId="17" xfId="0" applyNumberFormat="1"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0" fillId="0" borderId="66" xfId="0"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7"/>
  <sheetViews>
    <sheetView tabSelected="1" zoomScaleNormal="100" zoomScaleSheetLayoutView="90" workbookViewId="0">
      <selection activeCell="K23" sqref="K23"/>
    </sheetView>
  </sheetViews>
  <sheetFormatPr defaultRowHeight="15" x14ac:dyDescent="0.25"/>
  <cols>
    <col min="1" max="1" width="1.42578125" customWidth="1"/>
    <col min="2" max="2" width="3" customWidth="1"/>
    <col min="3" max="3" width="29.28515625" customWidth="1"/>
    <col min="4" max="4" width="21.5703125" customWidth="1"/>
    <col min="5" max="5" width="14.42578125" customWidth="1"/>
    <col min="6" max="6" width="14.85546875" customWidth="1"/>
    <col min="7" max="7" width="14.5703125" customWidth="1"/>
    <col min="8" max="8" width="14.28515625" customWidth="1"/>
    <col min="9" max="9" width="7.140625" style="56" customWidth="1"/>
    <col min="10" max="36" width="9.140625" style="56"/>
  </cols>
  <sheetData>
    <row r="1" spans="1:8" ht="18.75" x14ac:dyDescent="0.3">
      <c r="A1" s="205" t="s">
        <v>6</v>
      </c>
      <c r="B1" s="205"/>
      <c r="C1" s="205"/>
      <c r="D1" s="205"/>
      <c r="E1" s="205"/>
      <c r="F1" s="205"/>
      <c r="G1" s="205"/>
      <c r="H1" s="205"/>
    </row>
    <row r="2" spans="1:8" ht="11.25" customHeight="1" x14ac:dyDescent="0.25"/>
    <row r="3" spans="1:8" ht="18.75" x14ac:dyDescent="0.3">
      <c r="A3" s="206" t="s">
        <v>90</v>
      </c>
      <c r="B3" s="206"/>
      <c r="C3" s="206"/>
      <c r="D3" s="206"/>
      <c r="E3" s="206"/>
      <c r="F3" s="206"/>
      <c r="G3" s="206"/>
      <c r="H3" s="206"/>
    </row>
    <row r="4" spans="1:8" ht="16.5" customHeight="1" x14ac:dyDescent="0.3">
      <c r="A4" s="151"/>
      <c r="B4" s="151"/>
      <c r="C4" s="151"/>
      <c r="D4" s="151"/>
      <c r="E4" s="151"/>
      <c r="F4" s="151"/>
      <c r="G4" s="151"/>
      <c r="H4" s="151"/>
    </row>
    <row r="5" spans="1:8" ht="15.95" customHeight="1" x14ac:dyDescent="0.3">
      <c r="A5" s="209" t="s">
        <v>110</v>
      </c>
      <c r="B5" s="209"/>
      <c r="C5" s="209"/>
      <c r="D5" s="79"/>
      <c r="E5" s="39"/>
      <c r="F5" s="39"/>
      <c r="G5" s="39"/>
      <c r="H5" s="39"/>
    </row>
    <row r="6" spans="1:8" ht="15.95" customHeight="1" x14ac:dyDescent="0.3">
      <c r="A6" s="209" t="s">
        <v>114</v>
      </c>
      <c r="B6" s="209"/>
      <c r="C6" s="209"/>
      <c r="D6" s="80"/>
      <c r="E6" s="39"/>
      <c r="F6" s="39"/>
      <c r="G6" s="39"/>
      <c r="H6" s="39"/>
    </row>
    <row r="7" spans="1:8" ht="15.95" customHeight="1" x14ac:dyDescent="0.3">
      <c r="A7" s="209" t="s">
        <v>115</v>
      </c>
      <c r="B7" s="209"/>
      <c r="C7" s="209"/>
      <c r="D7" s="81"/>
      <c r="E7" s="39"/>
      <c r="F7" s="39"/>
      <c r="G7" s="39"/>
      <c r="H7" s="39"/>
    </row>
    <row r="8" spans="1:8" ht="15.95" customHeight="1" x14ac:dyDescent="0.3">
      <c r="A8" s="209" t="s">
        <v>116</v>
      </c>
      <c r="B8" s="209"/>
      <c r="C8" s="209"/>
      <c r="D8" s="81"/>
      <c r="E8" s="39"/>
      <c r="F8" s="39"/>
      <c r="G8" s="39"/>
      <c r="H8" s="39"/>
    </row>
    <row r="9" spans="1:8" ht="15.95" customHeight="1" x14ac:dyDescent="0.25">
      <c r="A9" s="209" t="s">
        <v>109</v>
      </c>
      <c r="B9" s="209"/>
      <c r="C9" s="209"/>
      <c r="D9" s="80"/>
      <c r="E9" s="37"/>
      <c r="F9" s="70"/>
      <c r="G9" s="74"/>
    </row>
    <row r="10" spans="1:8" ht="15.95" customHeight="1" x14ac:dyDescent="0.25">
      <c r="A10" s="209" t="s">
        <v>113</v>
      </c>
      <c r="B10" s="209"/>
      <c r="C10" s="209"/>
      <c r="D10" s="80"/>
      <c r="E10" s="37"/>
      <c r="F10" s="70"/>
      <c r="G10" s="74"/>
    </row>
    <row r="11" spans="1:8" ht="15.95" customHeight="1" x14ac:dyDescent="0.25">
      <c r="A11" s="209" t="s">
        <v>117</v>
      </c>
      <c r="B11" s="209"/>
      <c r="C11" s="209"/>
      <c r="D11" s="80"/>
      <c r="E11" s="37"/>
      <c r="F11" s="70"/>
      <c r="G11" s="74"/>
    </row>
    <row r="12" spans="1:8" ht="15.95" customHeight="1" x14ac:dyDescent="0.25">
      <c r="A12" s="209" t="s">
        <v>118</v>
      </c>
      <c r="B12" s="209"/>
      <c r="C12" s="209"/>
      <c r="D12" s="82"/>
      <c r="E12" s="1"/>
      <c r="F12" s="70"/>
      <c r="G12" s="74"/>
    </row>
    <row r="13" spans="1:8" ht="20.25" customHeight="1" x14ac:dyDescent="0.25">
      <c r="A13" s="1" t="s">
        <v>39</v>
      </c>
      <c r="B13" s="94"/>
      <c r="C13" s="94"/>
      <c r="D13" s="94"/>
      <c r="E13" s="94"/>
      <c r="F13" s="90"/>
      <c r="G13" s="181"/>
      <c r="H13" s="94"/>
    </row>
    <row r="14" spans="1:8" x14ac:dyDescent="0.25">
      <c r="B14" s="94"/>
      <c r="C14" s="94"/>
      <c r="D14" s="94"/>
      <c r="E14" s="94"/>
      <c r="F14" s="90"/>
      <c r="G14" s="181"/>
      <c r="H14" s="94"/>
    </row>
    <row r="15" spans="1:8" ht="15.75" x14ac:dyDescent="0.25">
      <c r="B15" s="182" t="s">
        <v>135</v>
      </c>
      <c r="C15" s="182"/>
      <c r="D15" s="183"/>
      <c r="E15" s="184"/>
      <c r="F15" s="85"/>
      <c r="G15" s="123"/>
      <c r="H15" s="85"/>
    </row>
    <row r="16" spans="1:8" ht="18" x14ac:dyDescent="0.25">
      <c r="B16" s="38"/>
      <c r="C16" s="38"/>
      <c r="D16" s="68" t="s">
        <v>133</v>
      </c>
      <c r="E16" s="83"/>
      <c r="F16" s="85"/>
      <c r="G16" s="185" t="s">
        <v>152</v>
      </c>
      <c r="H16" s="186">
        <f>E16/94</f>
        <v>0</v>
      </c>
    </row>
    <row r="17" spans="1:36" ht="18" customHeight="1" x14ac:dyDescent="0.25">
      <c r="B17" s="38"/>
      <c r="C17" s="38"/>
      <c r="D17" s="68" t="s">
        <v>132</v>
      </c>
      <c r="E17" s="83"/>
      <c r="F17" s="85"/>
      <c r="G17" s="123"/>
      <c r="H17" s="85"/>
    </row>
    <row r="18" spans="1:36" ht="18" customHeight="1" x14ac:dyDescent="0.25">
      <c r="B18" s="38"/>
      <c r="C18" s="38"/>
      <c r="D18" s="68" t="s">
        <v>134</v>
      </c>
      <c r="E18" s="83"/>
      <c r="F18" s="85"/>
      <c r="G18" s="123"/>
      <c r="H18" s="85"/>
    </row>
    <row r="19" spans="1:36" ht="16.5" thickBot="1" x14ac:dyDescent="0.3">
      <c r="D19" s="4"/>
      <c r="E19" s="4"/>
      <c r="F19" s="85"/>
      <c r="G19" s="85"/>
      <c r="H19" s="85"/>
    </row>
    <row r="20" spans="1:36" s="23" customFormat="1" ht="27" customHeight="1" thickBot="1" x14ac:dyDescent="0.3">
      <c r="B20" s="210"/>
      <c r="C20" s="194"/>
      <c r="D20" s="211"/>
      <c r="E20" s="160" t="s">
        <v>147</v>
      </c>
      <c r="F20" s="44" t="s">
        <v>148</v>
      </c>
      <c r="G20" s="161" t="s">
        <v>149</v>
      </c>
      <c r="H20" s="44" t="s">
        <v>150</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row>
    <row r="21" spans="1:36" s="19" customFormat="1" ht="27" customHeight="1" x14ac:dyDescent="0.25">
      <c r="A21" s="29"/>
      <c r="B21" s="26" t="s">
        <v>44</v>
      </c>
      <c r="C21" s="207" t="s">
        <v>141</v>
      </c>
      <c r="D21" s="208"/>
      <c r="E21" s="62"/>
      <c r="F21" s="63"/>
      <c r="G21" s="64"/>
      <c r="H21" s="63"/>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row>
    <row r="22" spans="1:36" s="19" customFormat="1" ht="27" customHeight="1" x14ac:dyDescent="0.25">
      <c r="A22" s="29"/>
      <c r="B22" s="24" t="s">
        <v>45</v>
      </c>
      <c r="C22" s="199" t="s">
        <v>142</v>
      </c>
      <c r="D22" s="200"/>
      <c r="E22" s="65"/>
      <c r="F22" s="66"/>
      <c r="G22" s="67"/>
      <c r="H22" s="66"/>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row>
    <row r="23" spans="1:36" s="19" customFormat="1" ht="27" customHeight="1" x14ac:dyDescent="0.25">
      <c r="A23" s="29"/>
      <c r="B23" s="24" t="s">
        <v>46</v>
      </c>
      <c r="C23" s="201" t="s">
        <v>146</v>
      </c>
      <c r="D23" s="202"/>
      <c r="E23" s="48">
        <f>E21-E22</f>
        <v>0</v>
      </c>
      <c r="F23" s="40">
        <f>F21-F22</f>
        <v>0</v>
      </c>
      <c r="G23" s="42">
        <f>G21-G22</f>
        <v>0</v>
      </c>
      <c r="H23" s="40">
        <f>H21-H22</f>
        <v>0</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row>
    <row r="24" spans="1:36" s="19" customFormat="1" ht="27" customHeight="1" x14ac:dyDescent="0.25">
      <c r="A24" s="29"/>
      <c r="B24" s="24" t="s">
        <v>48</v>
      </c>
      <c r="C24" s="199" t="s">
        <v>143</v>
      </c>
      <c r="D24" s="200"/>
      <c r="E24" s="65"/>
      <c r="F24" s="66"/>
      <c r="G24" s="67"/>
      <c r="H24" s="66"/>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row>
    <row r="25" spans="1:36" s="19" customFormat="1" ht="27" customHeight="1" thickBot="1" x14ac:dyDescent="0.3">
      <c r="A25" s="29"/>
      <c r="B25" s="25" t="s">
        <v>86</v>
      </c>
      <c r="C25" s="203" t="s">
        <v>144</v>
      </c>
      <c r="D25" s="204"/>
      <c r="E25" s="49">
        <f>E22-E24</f>
        <v>0</v>
      </c>
      <c r="F25" s="41">
        <f>F22-F24</f>
        <v>0</v>
      </c>
      <c r="G25" s="43">
        <f>G22-G24</f>
        <v>0</v>
      </c>
      <c r="H25" s="41">
        <f>H22-H24</f>
        <v>0</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row>
    <row r="26" spans="1:36" s="19" customFormat="1" ht="27" customHeight="1" thickBot="1" x14ac:dyDescent="0.3">
      <c r="A26" s="29"/>
      <c r="B26" s="30" t="s">
        <v>125</v>
      </c>
      <c r="C26" s="194" t="s">
        <v>159</v>
      </c>
      <c r="D26" s="195"/>
      <c r="E26" s="141">
        <f>IFERROR((E23/E25)*100,0)</f>
        <v>0</v>
      </c>
      <c r="F26" s="142">
        <f>IFERROR((F23/F25)*100,0)</f>
        <v>0</v>
      </c>
      <c r="G26" s="143">
        <f>IFERROR((G23/G25)*100,0)</f>
        <v>0</v>
      </c>
      <c r="H26" s="142">
        <f>IFERROR((H23/H25)*100,0)</f>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row>
    <row r="27" spans="1:36" s="29" customFormat="1" ht="27" customHeight="1" thickBot="1" x14ac:dyDescent="0.3">
      <c r="B27" s="31" t="s">
        <v>126</v>
      </c>
      <c r="C27" s="194" t="s">
        <v>145</v>
      </c>
      <c r="D27" s="195"/>
      <c r="E27" s="144"/>
      <c r="F27" s="145"/>
      <c r="G27" s="146"/>
      <c r="H27" s="145"/>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row r="28" spans="1:36" s="29" customFormat="1" ht="27" customHeight="1" thickBot="1" x14ac:dyDescent="0.3">
      <c r="B28" s="31" t="s">
        <v>127</v>
      </c>
      <c r="C28" s="194" t="s">
        <v>160</v>
      </c>
      <c r="D28" s="195"/>
      <c r="E28" s="45">
        <f>ROUND(E26-E27,1)</f>
        <v>0</v>
      </c>
      <c r="F28" s="50" t="str">
        <f>IFERROR(ROUND(IF(F21="","",F26-F27),1),"")</f>
        <v/>
      </c>
      <c r="G28" s="46">
        <f>ROUND(G26-G27,1)</f>
        <v>0</v>
      </c>
      <c r="H28" s="50" t="str">
        <f>IFERROR(ROUND(IF(H21="","",H26-H27),1),"")</f>
        <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row>
    <row r="29" spans="1:36" s="19" customFormat="1" ht="36.75" customHeight="1" x14ac:dyDescent="0.25">
      <c r="A29" s="162"/>
      <c r="B29" s="162"/>
      <c r="C29" s="162"/>
      <c r="D29" s="162"/>
      <c r="E29" s="84" t="s">
        <v>88</v>
      </c>
      <c r="F29" s="84"/>
      <c r="G29" s="84" t="s">
        <v>89</v>
      </c>
      <c r="H29" s="162"/>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row>
    <row r="30" spans="1:36" s="19" customFormat="1" ht="20.100000000000001" customHeight="1" x14ac:dyDescent="0.25">
      <c r="A30" s="162"/>
      <c r="B30" s="162"/>
      <c r="C30" s="196" t="s">
        <v>87</v>
      </c>
      <c r="D30" s="196"/>
      <c r="E30" s="196"/>
      <c r="F30" s="196"/>
      <c r="G30" s="196"/>
      <c r="H30" s="16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row>
    <row r="31" spans="1:36" s="19" customFormat="1" ht="20.25" customHeight="1" x14ac:dyDescent="0.25">
      <c r="A31" s="162"/>
      <c r="B31" s="162"/>
      <c r="C31" s="196" t="s">
        <v>105</v>
      </c>
      <c r="D31" s="196"/>
      <c r="E31" s="196"/>
      <c r="F31" s="196"/>
      <c r="G31" s="196"/>
      <c r="H31" s="162"/>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row>
    <row r="32" spans="1:36" s="19" customFormat="1" ht="33" customHeight="1" x14ac:dyDescent="0.25">
      <c r="A32" s="162"/>
      <c r="B32" s="162"/>
      <c r="C32" s="198" t="s">
        <v>138</v>
      </c>
      <c r="D32" s="198"/>
      <c r="E32" s="198"/>
      <c r="F32" s="198"/>
      <c r="G32" s="198"/>
      <c r="H32" s="198"/>
      <c r="I32" s="59"/>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row>
    <row r="33" spans="1:37" s="4" customFormat="1" ht="35.25" customHeight="1" x14ac:dyDescent="0.25">
      <c r="A33" s="85"/>
      <c r="B33" s="85"/>
      <c r="C33" s="197" t="s">
        <v>137</v>
      </c>
      <c r="D33" s="197"/>
      <c r="E33" s="197"/>
      <c r="F33" s="197"/>
      <c r="G33" s="197"/>
      <c r="H33" s="197"/>
      <c r="I33" s="58"/>
      <c r="J33" s="58"/>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spans="1:37" s="55" customFormat="1" ht="18" x14ac:dyDescent="0.25">
      <c r="A34" s="86"/>
      <c r="B34" s="86"/>
      <c r="C34" s="87" t="s">
        <v>130</v>
      </c>
      <c r="D34" s="87"/>
      <c r="E34" s="87"/>
      <c r="F34" s="87"/>
      <c r="G34" s="87"/>
      <c r="H34" s="87"/>
      <c r="I34" s="58"/>
      <c r="J34" s="58"/>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row>
    <row r="35" spans="1:37" s="55" customFormat="1" ht="35.25" customHeight="1" x14ac:dyDescent="0.25">
      <c r="A35" s="86"/>
      <c r="B35" s="86"/>
      <c r="C35" s="193" t="s">
        <v>139</v>
      </c>
      <c r="D35" s="193"/>
      <c r="E35" s="193"/>
      <c r="F35" s="193"/>
      <c r="G35" s="193"/>
      <c r="H35" s="193"/>
      <c r="I35" s="58"/>
      <c r="J35" s="58"/>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row>
    <row r="36" spans="1:37" s="55" customFormat="1" ht="15.75" x14ac:dyDescent="0.25">
      <c r="A36" s="86"/>
      <c r="B36" s="86"/>
      <c r="C36" s="86"/>
      <c r="D36" s="87"/>
      <c r="E36" s="87"/>
      <c r="F36" s="87"/>
      <c r="G36" s="87"/>
      <c r="H36" s="87"/>
      <c r="I36" s="58"/>
      <c r="J36" s="58"/>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row>
    <row r="37" spans="1:37" s="55" customFormat="1" ht="15.75" x14ac:dyDescent="0.25">
      <c r="A37" s="86"/>
      <c r="B37" s="86"/>
      <c r="C37" s="86"/>
      <c r="D37" s="87"/>
      <c r="E37" s="87"/>
      <c r="F37" s="87"/>
      <c r="G37" s="87"/>
      <c r="H37" s="87"/>
      <c r="I37" s="58"/>
      <c r="J37" s="58"/>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row>
    <row r="38" spans="1:37" s="55" customFormat="1" ht="15.75" x14ac:dyDescent="0.25">
      <c r="A38" s="86"/>
      <c r="B38" s="86"/>
      <c r="C38" s="86"/>
      <c r="D38" s="87"/>
      <c r="E38" s="87"/>
      <c r="F38" s="87"/>
      <c r="G38" s="87"/>
      <c r="H38" s="87"/>
      <c r="I38" s="58"/>
      <c r="J38" s="58"/>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row>
    <row r="39" spans="1:37" s="69" customFormat="1" ht="15.75" x14ac:dyDescent="0.25">
      <c r="A39" s="88"/>
      <c r="B39" s="88"/>
      <c r="C39" s="88"/>
      <c r="D39" s="89"/>
      <c r="E39" s="89"/>
      <c r="F39" s="89"/>
      <c r="G39" s="89"/>
      <c r="H39" s="89"/>
      <c r="I39" s="71"/>
      <c r="J39" s="71"/>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row>
    <row r="40" spans="1:37" s="69" customFormat="1" ht="15.75" x14ac:dyDescent="0.25">
      <c r="A40" s="88"/>
      <c r="B40" s="90"/>
      <c r="C40" s="90"/>
      <c r="D40" s="91"/>
      <c r="E40" s="91"/>
      <c r="F40" s="91"/>
      <c r="G40" s="91"/>
      <c r="H40" s="91"/>
      <c r="I40" s="61"/>
      <c r="J40" s="61"/>
      <c r="K40" s="61"/>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row>
    <row r="41" spans="1:37" s="70" customFormat="1" x14ac:dyDescent="0.25">
      <c r="A41" s="90"/>
      <c r="B41" s="90"/>
      <c r="C41" s="90"/>
      <c r="D41" s="91"/>
      <c r="E41" s="91"/>
      <c r="F41" s="91"/>
      <c r="G41" s="91"/>
      <c r="H41" s="91"/>
      <c r="I41" s="61"/>
      <c r="J41" s="61"/>
      <c r="K41" s="61"/>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row>
    <row r="42" spans="1:37" s="70" customFormat="1" x14ac:dyDescent="0.25">
      <c r="A42" s="90"/>
      <c r="B42" s="90"/>
      <c r="C42" s="90"/>
      <c r="D42" s="91"/>
      <c r="E42" s="91"/>
      <c r="F42" s="91"/>
      <c r="G42" s="91"/>
      <c r="H42" s="91"/>
      <c r="I42" s="61"/>
      <c r="J42" s="61"/>
      <c r="K42" s="61"/>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row>
    <row r="43" spans="1:37" s="70" customFormat="1" x14ac:dyDescent="0.25">
      <c r="A43" s="90"/>
      <c r="B43" s="90" t="s">
        <v>165</v>
      </c>
      <c r="C43" s="90"/>
      <c r="D43" s="91"/>
      <c r="E43" s="91"/>
      <c r="F43" s="91"/>
      <c r="G43" s="91"/>
      <c r="H43" s="91"/>
      <c r="I43" s="61"/>
      <c r="J43" s="61"/>
      <c r="K43" s="61"/>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row>
    <row r="44" spans="1:37" s="17" customFormat="1" x14ac:dyDescent="0.25">
      <c r="A44" s="92"/>
      <c r="B44" s="92"/>
      <c r="C44" s="92"/>
      <c r="D44" s="93"/>
      <c r="E44" s="93"/>
      <c r="F44" s="93"/>
      <c r="G44" s="93"/>
      <c r="H44" s="93"/>
      <c r="I44" s="57"/>
      <c r="J44" s="5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row>
    <row r="45" spans="1:37" s="56" customFormat="1" x14ac:dyDescent="0.25">
      <c r="D45" s="57"/>
      <c r="E45" s="57"/>
      <c r="F45" s="57"/>
      <c r="G45" s="57"/>
      <c r="H45" s="57"/>
      <c r="I45" s="57"/>
      <c r="J45" s="57"/>
    </row>
    <row r="46" spans="1:37" s="56" customFormat="1" x14ac:dyDescent="0.25"/>
    <row r="47" spans="1:37" s="56" customFormat="1" x14ac:dyDescent="0.25"/>
    <row r="48" spans="1:37" s="56" customFormat="1" x14ac:dyDescent="0.25"/>
    <row r="49" s="56" customFormat="1" x14ac:dyDescent="0.25"/>
    <row r="50" s="56" customFormat="1" x14ac:dyDescent="0.25"/>
    <row r="51" s="56" customFormat="1" x14ac:dyDescent="0.25"/>
    <row r="52" s="56" customFormat="1" x14ac:dyDescent="0.25"/>
    <row r="53" s="56" customFormat="1" x14ac:dyDescent="0.25"/>
    <row r="54" s="56" customFormat="1" x14ac:dyDescent="0.25"/>
    <row r="55" s="56" customFormat="1" x14ac:dyDescent="0.25"/>
    <row r="56" s="56" customFormat="1" x14ac:dyDescent="0.25"/>
    <row r="57" s="56" customFormat="1" x14ac:dyDescent="0.25"/>
    <row r="58" s="56" customFormat="1" x14ac:dyDescent="0.25"/>
    <row r="59" s="56" customFormat="1" x14ac:dyDescent="0.25"/>
    <row r="60" s="56" customFormat="1" x14ac:dyDescent="0.25"/>
    <row r="61" s="56" customFormat="1" x14ac:dyDescent="0.25"/>
    <row r="62" s="56" customFormat="1" x14ac:dyDescent="0.25"/>
    <row r="63" s="56" customFormat="1" x14ac:dyDescent="0.25"/>
    <row r="64" s="56" customFormat="1" x14ac:dyDescent="0.25"/>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6" customFormat="1" x14ac:dyDescent="0.25"/>
    <row r="73" s="56" customFormat="1" x14ac:dyDescent="0.25"/>
    <row r="74" s="56" customFormat="1" x14ac:dyDescent="0.25"/>
    <row r="75" s="56" customFormat="1" x14ac:dyDescent="0.25"/>
    <row r="76" s="56" customFormat="1" x14ac:dyDescent="0.25"/>
    <row r="77" s="56" customFormat="1" x14ac:dyDescent="0.25"/>
    <row r="78" s="56" customFormat="1" x14ac:dyDescent="0.25"/>
    <row r="79" s="56" customFormat="1" x14ac:dyDescent="0.25"/>
    <row r="80" s="56" customFormat="1" x14ac:dyDescent="0.25"/>
    <row r="81" spans="9:36" s="51" customFormat="1" x14ac:dyDescent="0.25">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row>
    <row r="82" spans="9:36" s="51" customFormat="1" x14ac:dyDescent="0.25">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row>
    <row r="83" spans="9:36" s="51" customFormat="1" x14ac:dyDescent="0.25">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row>
    <row r="84" spans="9:36" s="51" customFormat="1" x14ac:dyDescent="0.25">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row>
    <row r="85" spans="9:36" s="51" customFormat="1" x14ac:dyDescent="0.25">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row>
    <row r="86" spans="9:36" s="51" customFormat="1" x14ac:dyDescent="0.25">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row>
    <row r="87" spans="9:36" s="51" customFormat="1" x14ac:dyDescent="0.25">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row>
    <row r="88" spans="9:36" s="51" customFormat="1" x14ac:dyDescent="0.25">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row>
    <row r="89" spans="9:36" s="51" customFormat="1" x14ac:dyDescent="0.25">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row>
    <row r="90" spans="9:36" s="51" customFormat="1" x14ac:dyDescent="0.25">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row>
    <row r="91" spans="9:36" s="51" customFormat="1" x14ac:dyDescent="0.25">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row>
    <row r="92" spans="9:36" s="51" customFormat="1" x14ac:dyDescent="0.25">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row>
    <row r="93" spans="9:36" s="51" customFormat="1" x14ac:dyDescent="0.25">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row>
    <row r="94" spans="9:36" s="51" customFormat="1" x14ac:dyDescent="0.25">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row>
    <row r="95" spans="9:36" s="51" customFormat="1" x14ac:dyDescent="0.25">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row>
    <row r="96" spans="9:36" s="51" customFormat="1" x14ac:dyDescent="0.25">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row>
    <row r="97" spans="9:36" s="51" customFormat="1" x14ac:dyDescent="0.25">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9:36" s="51" customFormat="1" x14ac:dyDescent="0.25">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9:36" s="51" customFormat="1" x14ac:dyDescent="0.25">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9:36" s="51" customFormat="1" x14ac:dyDescent="0.25">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9:36" s="51" customFormat="1" x14ac:dyDescent="0.25">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9:36" s="51" customFormat="1" x14ac:dyDescent="0.25">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9:36" s="51" customFormat="1" x14ac:dyDescent="0.25">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9:36" s="51" customFormat="1" x14ac:dyDescent="0.25">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9:36" s="51" customFormat="1" x14ac:dyDescent="0.25">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9:36" s="51" customFormat="1" x14ac:dyDescent="0.25">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9:36" s="51" customFormat="1" x14ac:dyDescent="0.25">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9:36" s="51" customFormat="1" x14ac:dyDescent="0.25">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9:36" s="51" customFormat="1" x14ac:dyDescent="0.25">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9:36" s="51" customFormat="1" x14ac:dyDescent="0.25">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9:36" s="51" customFormat="1" x14ac:dyDescent="0.25">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9:36" s="51" customFormat="1" x14ac:dyDescent="0.25">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9:36" s="51" customFormat="1" x14ac:dyDescent="0.25">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9:36" s="51" customFormat="1" x14ac:dyDescent="0.25">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9:36" s="51" customFormat="1" x14ac:dyDescent="0.25">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9:36" s="51" customFormat="1" x14ac:dyDescent="0.25">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9:36" s="51" customFormat="1" x14ac:dyDescent="0.25">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9:36" s="51" customFormat="1" x14ac:dyDescent="0.25">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9:36" s="51" customFormat="1" x14ac:dyDescent="0.25">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9:36" s="51" customFormat="1" x14ac:dyDescent="0.25">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9:36" s="51" customFormat="1" x14ac:dyDescent="0.25">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9:36" s="51" customFormat="1" x14ac:dyDescent="0.25">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9:36" s="51" customFormat="1" x14ac:dyDescent="0.25">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9:36" s="51" customFormat="1" x14ac:dyDescent="0.25">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9:36" s="51" customFormat="1" x14ac:dyDescent="0.25">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9:36" s="51" customFormat="1" x14ac:dyDescent="0.25">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9:36" s="51" customFormat="1" x14ac:dyDescent="0.25">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9:36" s="51" customFormat="1" x14ac:dyDescent="0.25">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9:36" s="51" customFormat="1" x14ac:dyDescent="0.25">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9:36" s="51" customFormat="1" x14ac:dyDescent="0.25">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9:36" s="51" customFormat="1" x14ac:dyDescent="0.25">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9:36" s="51" customFormat="1" x14ac:dyDescent="0.25">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9:36" s="51" customFormat="1" x14ac:dyDescent="0.25">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9:36" s="51" customFormat="1" x14ac:dyDescent="0.25">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9:36" s="51" customFormat="1" x14ac:dyDescent="0.25">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9:36" s="51" customFormat="1" x14ac:dyDescent="0.25">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9:36" s="51" customFormat="1" x14ac:dyDescent="0.25">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9:36" s="51" customFormat="1" x14ac:dyDescent="0.25">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9:36" s="51" customFormat="1" x14ac:dyDescent="0.25">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9:36" s="51" customFormat="1" x14ac:dyDescent="0.25">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9:36" s="51" customFormat="1" x14ac:dyDescent="0.25">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9:36" s="51" customFormat="1" x14ac:dyDescent="0.25">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9:36" s="51" customFormat="1" x14ac:dyDescent="0.25">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9:36" s="51" customFormat="1" x14ac:dyDescent="0.25">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9:36" s="51" customFormat="1" x14ac:dyDescent="0.25">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9:36" s="51" customFormat="1" x14ac:dyDescent="0.25">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9:36" s="51" customFormat="1" x14ac:dyDescent="0.25">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9:36" s="51" customFormat="1" x14ac:dyDescent="0.25">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9:36" s="51" customFormat="1" x14ac:dyDescent="0.25">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9:36" s="51" customFormat="1" x14ac:dyDescent="0.25">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9:36" s="51" customFormat="1" x14ac:dyDescent="0.25">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9:36" s="51" customFormat="1" x14ac:dyDescent="0.25">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9:36" s="51" customFormat="1" x14ac:dyDescent="0.25">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9:36" s="51" customFormat="1" x14ac:dyDescent="0.25">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9:36" s="51" customFormat="1" x14ac:dyDescent="0.25">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9:36" s="51" customFormat="1" x14ac:dyDescent="0.25">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9:36" s="51" customFormat="1" x14ac:dyDescent="0.25">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row>
  </sheetData>
  <sheetProtection password="BC24" sheet="1" objects="1" scenarios="1"/>
  <mergeCells count="24">
    <mergeCell ref="A1:H1"/>
    <mergeCell ref="A3:H3"/>
    <mergeCell ref="C21:D21"/>
    <mergeCell ref="A7:C7"/>
    <mergeCell ref="A8:C8"/>
    <mergeCell ref="A9:C9"/>
    <mergeCell ref="A10:C10"/>
    <mergeCell ref="A11:C11"/>
    <mergeCell ref="A12:C12"/>
    <mergeCell ref="A5:C5"/>
    <mergeCell ref="A6:C6"/>
    <mergeCell ref="B20:D20"/>
    <mergeCell ref="C22:D22"/>
    <mergeCell ref="C23:D23"/>
    <mergeCell ref="C24:D24"/>
    <mergeCell ref="C25:D25"/>
    <mergeCell ref="C26:D26"/>
    <mergeCell ref="C35:H35"/>
    <mergeCell ref="C27:D27"/>
    <mergeCell ref="C28:D28"/>
    <mergeCell ref="C30:G30"/>
    <mergeCell ref="C31:G31"/>
    <mergeCell ref="C33:H33"/>
    <mergeCell ref="C32:H32"/>
  </mergeCells>
  <pageMargins left="0" right="0" top="0" bottom="0" header="0" footer="0"/>
  <pageSetup scale="88" orientation="portrait" horizontalDpi="1200" verticalDpi="1200" r:id="rId1"/>
  <headerFooter>
    <oddHeader>&amp;RPage 1 of 6</oddHeader>
  </headerFooter>
  <ignoredErrors>
    <ignoredError sqref="B21:B25 B26:B28" numberStoredAsText="1"/>
    <ignoredError sqref="F28:G2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3"/>
  <sheetViews>
    <sheetView topLeftCell="A7" zoomScaleNormal="100" zoomScaleSheetLayoutView="100" workbookViewId="0">
      <selection activeCell="G12" sqref="G12:K13"/>
    </sheetView>
  </sheetViews>
  <sheetFormatPr defaultRowHeight="15" x14ac:dyDescent="0.25"/>
  <cols>
    <col min="1" max="1" width="2.5703125" customWidth="1"/>
    <col min="2" max="3" width="3.42578125" customWidth="1"/>
    <col min="4" max="4" width="6" customWidth="1"/>
    <col min="5" max="5" width="17.42578125" customWidth="1"/>
    <col min="6" max="6" width="28.85546875" customWidth="1"/>
    <col min="7" max="7" width="6" customWidth="1"/>
    <col min="8" max="8" width="7.85546875" customWidth="1"/>
    <col min="9" max="9" width="6.140625" customWidth="1"/>
    <col min="10" max="10" width="5.42578125" customWidth="1"/>
    <col min="11" max="11" width="11.85546875" customWidth="1"/>
    <col min="12" max="12" width="14" customWidth="1"/>
    <col min="13" max="13" width="12.140625" customWidth="1"/>
    <col min="14" max="51" width="9.140625" style="51"/>
  </cols>
  <sheetData>
    <row r="1" spans="1:14" ht="24.75" customHeight="1" x14ac:dyDescent="0.25">
      <c r="A1" s="228" t="s">
        <v>6</v>
      </c>
      <c r="B1" s="228"/>
      <c r="C1" s="228"/>
      <c r="D1" s="228"/>
      <c r="E1" s="228"/>
      <c r="F1" s="228"/>
      <c r="G1" s="228"/>
      <c r="H1" s="228"/>
      <c r="I1" s="228"/>
      <c r="J1" s="228"/>
      <c r="K1" s="228"/>
      <c r="L1" s="228"/>
      <c r="M1" s="228"/>
    </row>
    <row r="2" spans="1:14" ht="21.75" customHeight="1" x14ac:dyDescent="0.25">
      <c r="A2" s="164" t="s">
        <v>109</v>
      </c>
      <c r="B2" s="159"/>
      <c r="C2" s="159"/>
      <c r="D2" s="159"/>
      <c r="E2" s="159"/>
      <c r="F2" s="167">
        <f>'Agg moisture (page 1)'!D9</f>
        <v>0</v>
      </c>
      <c r="H2" s="147" t="s">
        <v>110</v>
      </c>
      <c r="J2" s="159"/>
      <c r="K2" s="159"/>
      <c r="L2" s="245">
        <f>'Agg moisture (page 1)'!D5</f>
        <v>0</v>
      </c>
      <c r="M2" s="245"/>
      <c r="N2" s="75"/>
    </row>
    <row r="3" spans="1:14" ht="21" customHeight="1" x14ac:dyDescent="0.25">
      <c r="A3" s="164" t="s">
        <v>113</v>
      </c>
      <c r="B3" s="159"/>
      <c r="C3" s="159"/>
      <c r="D3" s="159"/>
      <c r="E3" s="159"/>
      <c r="F3" s="167">
        <f>'Agg moisture (page 1)'!D10</f>
        <v>0</v>
      </c>
      <c r="H3" s="147" t="s">
        <v>114</v>
      </c>
      <c r="J3" s="166"/>
      <c r="K3" s="166"/>
      <c r="L3" s="251">
        <f>'Agg moisture (page 1)'!D6</f>
        <v>0</v>
      </c>
      <c r="M3" s="251"/>
      <c r="N3" s="75"/>
    </row>
    <row r="4" spans="1:14" ht="10.5" customHeight="1" x14ac:dyDescent="0.25"/>
    <row r="5" spans="1:14" ht="21" x14ac:dyDescent="0.3">
      <c r="A5" s="2" t="s">
        <v>1</v>
      </c>
      <c r="B5" s="5" t="s">
        <v>0</v>
      </c>
      <c r="C5" s="5"/>
      <c r="D5" s="5"/>
      <c r="E5" s="5"/>
    </row>
    <row r="6" spans="1:14" ht="6.75" customHeight="1" x14ac:dyDescent="0.25"/>
    <row r="7" spans="1:14" ht="69" customHeight="1" thickBot="1" x14ac:dyDescent="0.3">
      <c r="B7" s="229" t="s">
        <v>98</v>
      </c>
      <c r="C7" s="229"/>
      <c r="D7" s="229"/>
      <c r="E7" s="229"/>
      <c r="F7" s="229"/>
      <c r="G7" s="229"/>
      <c r="H7" s="229"/>
      <c r="I7" s="229"/>
      <c r="J7" s="229"/>
      <c r="K7" s="229"/>
      <c r="L7" s="229"/>
      <c r="M7" s="229"/>
    </row>
    <row r="8" spans="1:14" ht="19.5" thickBot="1" x14ac:dyDescent="0.35">
      <c r="B8" s="246"/>
      <c r="C8" s="247"/>
      <c r="D8" s="247"/>
      <c r="E8" s="247"/>
      <c r="F8" s="248"/>
      <c r="G8" s="231" t="s">
        <v>2</v>
      </c>
      <c r="H8" s="232"/>
      <c r="I8" s="239" t="s">
        <v>3</v>
      </c>
      <c r="J8" s="232"/>
      <c r="K8" s="77" t="s">
        <v>4</v>
      </c>
      <c r="L8" s="9" t="s">
        <v>5</v>
      </c>
      <c r="M8" s="76"/>
      <c r="N8" s="52"/>
    </row>
    <row r="9" spans="1:14" ht="27" customHeight="1" x14ac:dyDescent="0.3">
      <c r="B9" s="249" t="s">
        <v>99</v>
      </c>
      <c r="C9" s="250"/>
      <c r="D9" s="250"/>
      <c r="E9" s="250"/>
      <c r="F9" s="250"/>
      <c r="G9" s="233"/>
      <c r="H9" s="234"/>
      <c r="I9" s="240"/>
      <c r="J9" s="234"/>
      <c r="K9" s="157"/>
      <c r="L9" s="138"/>
      <c r="M9" s="3"/>
      <c r="N9" s="52"/>
    </row>
    <row r="10" spans="1:14" ht="27" customHeight="1" thickBot="1" x14ac:dyDescent="0.35">
      <c r="B10" s="262" t="s">
        <v>100</v>
      </c>
      <c r="C10" s="263"/>
      <c r="D10" s="263"/>
      <c r="E10" s="263"/>
      <c r="F10" s="263"/>
      <c r="G10" s="235"/>
      <c r="H10" s="236"/>
      <c r="I10" s="241"/>
      <c r="J10" s="236"/>
      <c r="K10" s="157"/>
      <c r="L10" s="139"/>
      <c r="M10" s="3"/>
      <c r="N10" s="52"/>
    </row>
    <row r="11" spans="1:14" ht="27" customHeight="1" thickBot="1" x14ac:dyDescent="0.35">
      <c r="B11" s="264" t="s">
        <v>101</v>
      </c>
      <c r="C11" s="265"/>
      <c r="D11" s="265"/>
      <c r="E11" s="265"/>
      <c r="F11" s="265"/>
      <c r="G11" s="237">
        <f>G9-G10</f>
        <v>0</v>
      </c>
      <c r="H11" s="238"/>
      <c r="I11" s="237">
        <f>I9-I10</f>
        <v>0</v>
      </c>
      <c r="J11" s="238"/>
      <c r="K11" s="34">
        <f>K9-K10</f>
        <v>0</v>
      </c>
      <c r="L11" s="36">
        <f>(G11+I11+K11)</f>
        <v>0</v>
      </c>
      <c r="M11" s="16" t="s">
        <v>11</v>
      </c>
      <c r="N11" s="52"/>
    </row>
    <row r="12" spans="1:14" ht="27" customHeight="1" thickBot="1" x14ac:dyDescent="0.35">
      <c r="B12" s="266" t="s">
        <v>124</v>
      </c>
      <c r="C12" s="267"/>
      <c r="D12" s="267"/>
      <c r="E12" s="267"/>
      <c r="F12" s="268"/>
      <c r="G12" s="244"/>
      <c r="H12" s="243"/>
      <c r="I12" s="242"/>
      <c r="J12" s="243"/>
      <c r="K12" s="158"/>
      <c r="L12" s="36">
        <f>(G12+I12+K12)</f>
        <v>0</v>
      </c>
      <c r="M12" s="16" t="s">
        <v>12</v>
      </c>
      <c r="N12" s="52"/>
    </row>
    <row r="13" spans="1:14" ht="27" customHeight="1" thickBot="1" x14ac:dyDescent="0.35">
      <c r="B13" s="266" t="s">
        <v>104</v>
      </c>
      <c r="C13" s="267"/>
      <c r="D13" s="267"/>
      <c r="E13" s="267"/>
      <c r="F13" s="268"/>
      <c r="G13" s="244"/>
      <c r="H13" s="243"/>
      <c r="I13" s="242"/>
      <c r="J13" s="243"/>
      <c r="K13" s="140"/>
      <c r="L13" s="36">
        <f>(G13+I13+K13)</f>
        <v>0</v>
      </c>
      <c r="M13" s="16" t="s">
        <v>13</v>
      </c>
      <c r="N13" s="52"/>
    </row>
    <row r="14" spans="1:14" ht="11.25" customHeight="1" x14ac:dyDescent="0.3">
      <c r="A14" s="94"/>
      <c r="B14" s="94"/>
      <c r="C14" s="94"/>
      <c r="D14" s="94"/>
      <c r="E14" s="94"/>
      <c r="F14" s="85"/>
      <c r="G14" s="85"/>
      <c r="H14" s="95"/>
      <c r="I14" s="95"/>
      <c r="J14" s="95"/>
      <c r="K14" s="95"/>
      <c r="L14" s="95"/>
      <c r="M14" s="95"/>
      <c r="N14" s="52"/>
    </row>
    <row r="15" spans="1:14" ht="18.75" x14ac:dyDescent="0.3">
      <c r="A15" s="94"/>
      <c r="B15" s="230" t="s">
        <v>41</v>
      </c>
      <c r="C15" s="230"/>
      <c r="D15" s="230"/>
      <c r="E15" s="230"/>
      <c r="F15" s="230"/>
      <c r="G15" s="230"/>
      <c r="H15" s="230"/>
      <c r="I15" s="230"/>
      <c r="J15" s="230"/>
      <c r="K15" s="230"/>
      <c r="L15" s="230"/>
      <c r="M15" s="230"/>
      <c r="N15" s="52"/>
    </row>
    <row r="16" spans="1:14" ht="9" customHeight="1" x14ac:dyDescent="0.25">
      <c r="A16" s="94"/>
      <c r="B16" s="94"/>
      <c r="C16" s="94"/>
      <c r="D16" s="94"/>
      <c r="E16" s="94"/>
      <c r="F16" s="85"/>
      <c r="G16" s="85"/>
      <c r="H16" s="94"/>
      <c r="I16" s="94"/>
      <c r="J16" s="94"/>
      <c r="K16" s="94"/>
      <c r="L16" s="94"/>
      <c r="M16" s="94"/>
    </row>
    <row r="17" spans="1:13" ht="15" customHeight="1" x14ac:dyDescent="0.25">
      <c r="A17" s="94"/>
      <c r="B17" s="94"/>
      <c r="C17" s="94"/>
      <c r="D17" s="94"/>
      <c r="E17" s="94"/>
      <c r="F17" s="96" t="s">
        <v>9</v>
      </c>
      <c r="G17" s="212" t="s">
        <v>7</v>
      </c>
      <c r="H17" s="223">
        <f>L11</f>
        <v>0</v>
      </c>
      <c r="I17" s="224"/>
      <c r="J17" s="212" t="s">
        <v>7</v>
      </c>
      <c r="K17" s="217">
        <f>IFERROR(H17/H18,0)</f>
        <v>0</v>
      </c>
      <c r="L17" s="219" t="s">
        <v>30</v>
      </c>
      <c r="M17" s="220"/>
    </row>
    <row r="18" spans="1:13" ht="15" customHeight="1" x14ac:dyDescent="0.25">
      <c r="A18" s="94"/>
      <c r="B18" s="94"/>
      <c r="C18" s="94"/>
      <c r="D18" s="94"/>
      <c r="E18" s="94"/>
      <c r="F18" s="171" t="s">
        <v>10</v>
      </c>
      <c r="G18" s="213"/>
      <c r="H18" s="225">
        <f>L12</f>
        <v>0</v>
      </c>
      <c r="I18" s="226"/>
      <c r="J18" s="213"/>
      <c r="K18" s="218"/>
      <c r="L18" s="219"/>
      <c r="M18" s="220"/>
    </row>
    <row r="19" spans="1:13" ht="10.5" customHeight="1" x14ac:dyDescent="0.25">
      <c r="A19" s="94"/>
      <c r="B19" s="94"/>
      <c r="C19" s="94"/>
      <c r="D19" s="94"/>
      <c r="E19" s="94"/>
      <c r="F19" s="94"/>
      <c r="G19" s="94"/>
      <c r="H19" s="94"/>
      <c r="I19" s="94"/>
      <c r="J19" s="94"/>
      <c r="K19" s="94"/>
      <c r="L19" s="94"/>
      <c r="M19" s="94"/>
    </row>
    <row r="20" spans="1:13" ht="15.75" customHeight="1" x14ac:dyDescent="0.25">
      <c r="A20" s="94"/>
      <c r="B20" s="94"/>
      <c r="C20" s="94"/>
      <c r="D20" s="94"/>
      <c r="E20" s="94"/>
      <c r="F20" s="154" t="s">
        <v>28</v>
      </c>
      <c r="G20" s="212" t="s">
        <v>7</v>
      </c>
      <c r="H20" s="221">
        <v>94</v>
      </c>
      <c r="I20" s="221"/>
      <c r="J20" s="212" t="s">
        <v>7</v>
      </c>
      <c r="K20" s="260">
        <f>IFERROR(H20/H21,0)</f>
        <v>0</v>
      </c>
      <c r="L20" s="254" t="s">
        <v>8</v>
      </c>
      <c r="M20" s="255"/>
    </row>
    <row r="21" spans="1:13" x14ac:dyDescent="0.25">
      <c r="A21" s="94"/>
      <c r="B21" s="94"/>
      <c r="C21" s="94"/>
      <c r="D21" s="94"/>
      <c r="E21" s="94"/>
      <c r="F21" s="170" t="s">
        <v>29</v>
      </c>
      <c r="G21" s="213"/>
      <c r="H21" s="222">
        <f>K17</f>
        <v>0</v>
      </c>
      <c r="I21" s="222"/>
      <c r="J21" s="213"/>
      <c r="K21" s="261"/>
      <c r="L21" s="256"/>
      <c r="M21" s="255"/>
    </row>
    <row r="22" spans="1:13" ht="10.5" customHeight="1" thickBot="1" x14ac:dyDescent="0.3">
      <c r="A22" s="94"/>
      <c r="B22" s="94"/>
      <c r="C22" s="94"/>
      <c r="D22" s="94"/>
      <c r="E22" s="94"/>
      <c r="F22" s="94"/>
      <c r="G22" s="94"/>
      <c r="H22" s="94"/>
      <c r="I22" s="94"/>
      <c r="J22" s="94"/>
      <c r="K22" s="94"/>
      <c r="L22" s="94"/>
      <c r="M22" s="94"/>
    </row>
    <row r="23" spans="1:13" ht="15" customHeight="1" x14ac:dyDescent="0.25">
      <c r="A23" s="94"/>
      <c r="B23" s="94"/>
      <c r="C23" s="94"/>
      <c r="D23" s="94"/>
      <c r="E23" s="94"/>
      <c r="F23" s="97" t="s">
        <v>136</v>
      </c>
      <c r="G23" s="212" t="s">
        <v>7</v>
      </c>
      <c r="H23" s="137">
        <f>K20</f>
        <v>0</v>
      </c>
      <c r="I23" s="148" t="str">
        <f>"x   "&amp;'Agg moisture (page 1)'!H16</f>
        <v>x   0</v>
      </c>
      <c r="J23" s="212" t="s">
        <v>7</v>
      </c>
      <c r="K23" s="215">
        <f>(H23*'Agg moisture (page 1)'!H16)/4</f>
        <v>0</v>
      </c>
      <c r="L23" s="269" t="s">
        <v>42</v>
      </c>
      <c r="M23" s="270"/>
    </row>
    <row r="24" spans="1:13" ht="15" customHeight="1" thickBot="1" x14ac:dyDescent="0.3">
      <c r="A24" s="94"/>
      <c r="B24" s="94"/>
      <c r="C24" s="94"/>
      <c r="D24" s="94"/>
      <c r="E24" s="94"/>
      <c r="F24" s="178">
        <v>4</v>
      </c>
      <c r="G24" s="213"/>
      <c r="H24" s="227">
        <v>4</v>
      </c>
      <c r="I24" s="227"/>
      <c r="J24" s="213"/>
      <c r="K24" s="216"/>
      <c r="L24" s="271"/>
      <c r="M24" s="270"/>
    </row>
    <row r="25" spans="1:13" ht="18" customHeight="1" x14ac:dyDescent="0.25">
      <c r="A25" s="94"/>
      <c r="B25" s="94"/>
      <c r="C25" s="94"/>
      <c r="D25" s="94"/>
      <c r="E25" s="94"/>
      <c r="F25" s="272" t="s">
        <v>140</v>
      </c>
      <c r="G25" s="272"/>
      <c r="H25" s="272"/>
      <c r="I25" s="272"/>
      <c r="J25" s="272"/>
      <c r="K25" s="272"/>
      <c r="L25" s="272"/>
      <c r="M25" s="272"/>
    </row>
    <row r="26" spans="1:13" ht="20.25" customHeight="1" x14ac:dyDescent="0.25">
      <c r="A26" s="94"/>
      <c r="B26" s="94"/>
      <c r="C26" s="94"/>
      <c r="D26" s="94"/>
      <c r="E26" s="94"/>
      <c r="F26" s="214" t="s">
        <v>38</v>
      </c>
      <c r="G26" s="214"/>
      <c r="H26" s="214"/>
      <c r="I26" s="214"/>
      <c r="J26" s="214"/>
      <c r="K26" s="214"/>
      <c r="L26" s="214"/>
      <c r="M26" s="214"/>
    </row>
    <row r="27" spans="1:13" ht="20.25" customHeight="1" x14ac:dyDescent="0.25">
      <c r="A27" s="94"/>
      <c r="B27" s="98" t="s">
        <v>43</v>
      </c>
      <c r="C27" s="98"/>
      <c r="D27" s="98"/>
      <c r="E27" s="98"/>
      <c r="F27" s="98"/>
      <c r="G27" s="98"/>
      <c r="H27" s="98"/>
      <c r="I27" s="98"/>
      <c r="J27" s="85"/>
      <c r="K27" s="85"/>
      <c r="L27" s="94"/>
      <c r="M27" s="94"/>
    </row>
    <row r="28" spans="1:13" x14ac:dyDescent="0.25">
      <c r="A28" s="94"/>
      <c r="B28" s="94"/>
      <c r="C28" s="94"/>
      <c r="D28" s="94"/>
      <c r="E28" s="94"/>
      <c r="F28" s="94"/>
      <c r="G28" s="94"/>
      <c r="H28" s="94"/>
      <c r="I28" s="94"/>
      <c r="J28" s="94"/>
      <c r="K28" s="94"/>
      <c r="L28" s="94"/>
      <c r="M28" s="94"/>
    </row>
    <row r="29" spans="1:13" ht="15" customHeight="1" x14ac:dyDescent="0.25">
      <c r="A29" s="94"/>
      <c r="B29" s="94"/>
      <c r="C29" s="94"/>
      <c r="D29" s="94"/>
      <c r="E29" s="94"/>
      <c r="F29" s="96" t="s">
        <v>9</v>
      </c>
      <c r="G29" s="212" t="s">
        <v>7</v>
      </c>
      <c r="H29" s="223">
        <f>L11</f>
        <v>0</v>
      </c>
      <c r="I29" s="224"/>
      <c r="J29" s="212" t="s">
        <v>7</v>
      </c>
      <c r="K29" s="217">
        <f>IFERROR(H29/H30,0)</f>
        <v>0</v>
      </c>
      <c r="L29" s="273" t="s">
        <v>31</v>
      </c>
      <c r="M29" s="220"/>
    </row>
    <row r="30" spans="1:13" ht="15.75" customHeight="1" x14ac:dyDescent="0.25">
      <c r="A30" s="94"/>
      <c r="B30" s="94"/>
      <c r="C30" s="94"/>
      <c r="D30" s="94"/>
      <c r="E30" s="94"/>
      <c r="F30" s="171" t="s">
        <v>14</v>
      </c>
      <c r="G30" s="213"/>
      <c r="H30" s="225">
        <f>L13</f>
        <v>0</v>
      </c>
      <c r="I30" s="226"/>
      <c r="J30" s="213"/>
      <c r="K30" s="218"/>
      <c r="L30" s="219"/>
      <c r="M30" s="220"/>
    </row>
    <row r="31" spans="1:13" ht="10.5" customHeight="1" x14ac:dyDescent="0.25">
      <c r="A31" s="94"/>
      <c r="B31" s="94"/>
      <c r="C31" s="94"/>
      <c r="D31" s="94"/>
      <c r="E31" s="94"/>
      <c r="F31" s="94"/>
      <c r="G31" s="94"/>
      <c r="H31" s="94"/>
      <c r="I31" s="94"/>
      <c r="J31" s="94"/>
      <c r="K31" s="94"/>
      <c r="L31" s="94"/>
      <c r="M31" s="94"/>
    </row>
    <row r="32" spans="1:13" x14ac:dyDescent="0.25">
      <c r="A32" s="94"/>
      <c r="B32" s="94"/>
      <c r="C32" s="94"/>
      <c r="D32" s="94"/>
      <c r="E32" s="94"/>
      <c r="F32" s="154" t="s">
        <v>28</v>
      </c>
      <c r="G32" s="212" t="s">
        <v>7</v>
      </c>
      <c r="H32" s="221">
        <v>94</v>
      </c>
      <c r="I32" s="221"/>
      <c r="J32" s="212" t="s">
        <v>7</v>
      </c>
      <c r="K32" s="260">
        <f>IFERROR(H32/H33,0)</f>
        <v>0</v>
      </c>
      <c r="L32" s="257" t="s">
        <v>34</v>
      </c>
      <c r="M32" s="255"/>
    </row>
    <row r="33" spans="1:13" x14ac:dyDescent="0.25">
      <c r="A33" s="94"/>
      <c r="B33" s="94"/>
      <c r="C33" s="94"/>
      <c r="D33" s="94"/>
      <c r="E33" s="94"/>
      <c r="F33" s="170" t="s">
        <v>35</v>
      </c>
      <c r="G33" s="213"/>
      <c r="H33" s="222">
        <f>K29</f>
        <v>0</v>
      </c>
      <c r="I33" s="259"/>
      <c r="J33" s="213"/>
      <c r="K33" s="274"/>
      <c r="L33" s="258"/>
      <c r="M33" s="255"/>
    </row>
    <row r="34" spans="1:13" x14ac:dyDescent="0.25">
      <c r="A34" s="94"/>
      <c r="B34" s="94"/>
      <c r="C34" s="94"/>
      <c r="D34" s="94"/>
      <c r="E34" s="94"/>
      <c r="F34" s="94"/>
      <c r="G34" s="94"/>
      <c r="H34" s="94"/>
      <c r="I34" s="94"/>
      <c r="J34" s="94"/>
      <c r="K34" s="94"/>
      <c r="L34" s="94"/>
      <c r="M34" s="94"/>
    </row>
    <row r="35" spans="1:13" x14ac:dyDescent="0.25">
      <c r="A35" s="94"/>
      <c r="B35" s="94"/>
      <c r="C35" s="94"/>
      <c r="D35" s="94"/>
      <c r="E35" s="94"/>
      <c r="F35" s="214" t="s">
        <v>153</v>
      </c>
      <c r="G35" s="214"/>
      <c r="H35" s="214"/>
      <c r="I35" s="214"/>
      <c r="J35" s="214"/>
      <c r="K35" s="214"/>
      <c r="L35" s="214"/>
      <c r="M35" s="214"/>
    </row>
    <row r="36" spans="1:13" ht="8.25" customHeight="1" x14ac:dyDescent="0.25">
      <c r="A36" s="94"/>
      <c r="B36" s="94"/>
      <c r="C36" s="94"/>
      <c r="D36" s="94"/>
      <c r="E36" s="94"/>
      <c r="F36" s="94"/>
      <c r="G36" s="94"/>
      <c r="H36" s="94"/>
      <c r="I36" s="94"/>
      <c r="J36" s="94"/>
      <c r="K36" s="94"/>
      <c r="L36" s="94"/>
      <c r="M36" s="94"/>
    </row>
    <row r="37" spans="1:13" ht="18" customHeight="1" x14ac:dyDescent="0.25">
      <c r="A37" s="94"/>
      <c r="B37" s="253" t="s">
        <v>111</v>
      </c>
      <c r="C37" s="253"/>
      <c r="D37" s="253"/>
      <c r="E37" s="252"/>
      <c r="F37" s="252"/>
      <c r="G37" s="252"/>
      <c r="H37" s="252"/>
      <c r="I37" s="252"/>
      <c r="J37" s="252"/>
      <c r="K37" s="252"/>
      <c r="L37" s="252"/>
      <c r="M37" s="94"/>
    </row>
    <row r="38" spans="1:13" ht="22.5" customHeight="1" x14ac:dyDescent="0.25">
      <c r="A38" s="94"/>
      <c r="B38" s="252"/>
      <c r="C38" s="252"/>
      <c r="D38" s="252"/>
      <c r="E38" s="252"/>
      <c r="F38" s="252"/>
      <c r="G38" s="252"/>
      <c r="H38" s="252"/>
      <c r="I38" s="252"/>
      <c r="J38" s="252"/>
      <c r="K38" s="252"/>
      <c r="L38" s="252"/>
      <c r="M38" s="94"/>
    </row>
    <row r="39" spans="1:13" ht="10.5" customHeight="1" x14ac:dyDescent="0.25">
      <c r="A39" s="94"/>
      <c r="B39" s="94"/>
      <c r="C39" s="94"/>
      <c r="D39" s="94"/>
      <c r="E39" s="94"/>
      <c r="F39" s="94"/>
      <c r="G39" s="94"/>
      <c r="H39" s="94"/>
      <c r="I39" s="94"/>
      <c r="J39" s="94"/>
      <c r="K39" s="94"/>
      <c r="L39" s="94"/>
      <c r="M39" s="94"/>
    </row>
    <row r="40" spans="1:13" ht="25.5" customHeight="1" x14ac:dyDescent="0.25">
      <c r="A40" s="94"/>
      <c r="B40" s="127" t="s">
        <v>165</v>
      </c>
      <c r="C40" s="94"/>
      <c r="D40" s="94"/>
      <c r="E40" s="94"/>
      <c r="F40" s="131"/>
      <c r="G40" s="94" t="s">
        <v>112</v>
      </c>
      <c r="H40" s="252"/>
      <c r="I40" s="252"/>
      <c r="J40" s="252"/>
      <c r="K40" s="252"/>
      <c r="L40" s="252"/>
      <c r="M40" s="94"/>
    </row>
    <row r="41" spans="1:13" x14ac:dyDescent="0.25">
      <c r="A41" s="94"/>
      <c r="B41" s="94"/>
      <c r="C41" s="94"/>
      <c r="D41" s="94"/>
      <c r="E41" s="94"/>
      <c r="F41" s="94"/>
      <c r="G41" s="94"/>
      <c r="H41" s="94"/>
      <c r="I41" s="94"/>
      <c r="J41" s="94"/>
      <c r="K41" s="94"/>
      <c r="L41" s="94"/>
      <c r="M41" s="94"/>
    </row>
    <row r="42" spans="1:13" x14ac:dyDescent="0.25">
      <c r="A42" s="94"/>
      <c r="B42" s="94"/>
      <c r="C42" s="94"/>
      <c r="D42" s="94"/>
      <c r="E42" s="94"/>
      <c r="F42" s="94"/>
      <c r="G42" s="94"/>
      <c r="H42" s="94"/>
      <c r="I42" s="94"/>
      <c r="J42" s="94"/>
      <c r="K42" s="94"/>
      <c r="L42" s="94"/>
      <c r="M42" s="94"/>
    </row>
    <row r="43" spans="1:13" s="51" customFormat="1" x14ac:dyDescent="0.25"/>
    <row r="44" spans="1:13" s="51" customFormat="1" x14ac:dyDescent="0.25"/>
    <row r="45" spans="1:13" s="51" customFormat="1" x14ac:dyDescent="0.25"/>
    <row r="46" spans="1:13" s="51" customFormat="1" x14ac:dyDescent="0.25"/>
    <row r="47" spans="1:13" s="51" customFormat="1" x14ac:dyDescent="0.25"/>
    <row r="48" spans="1:13"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row r="198" s="51" customFormat="1" x14ac:dyDescent="0.25"/>
    <row r="199" s="51" customFormat="1" x14ac:dyDescent="0.25"/>
    <row r="200" s="51" customFormat="1" x14ac:dyDescent="0.25"/>
    <row r="201" s="51" customFormat="1" x14ac:dyDescent="0.25"/>
    <row r="202" s="51" customFormat="1" x14ac:dyDescent="0.25"/>
    <row r="203" s="51" customFormat="1" x14ac:dyDescent="0.25"/>
    <row r="204" s="51" customFormat="1" x14ac:dyDescent="0.25"/>
    <row r="205" s="51" customFormat="1" x14ac:dyDescent="0.25"/>
    <row r="206" s="51" customFormat="1" x14ac:dyDescent="0.25"/>
    <row r="207" s="51" customFormat="1" x14ac:dyDescent="0.25"/>
    <row r="208" s="51" customFormat="1" x14ac:dyDescent="0.25"/>
    <row r="209" s="51" customFormat="1" x14ac:dyDescent="0.25"/>
    <row r="210" s="51" customFormat="1" x14ac:dyDescent="0.25"/>
    <row r="211" s="51" customFormat="1" x14ac:dyDescent="0.25"/>
    <row r="212" s="51" customFormat="1" x14ac:dyDescent="0.25"/>
    <row r="213" s="51" customFormat="1" x14ac:dyDescent="0.25"/>
    <row r="214" s="51" customFormat="1" x14ac:dyDescent="0.25"/>
    <row r="215" s="51" customFormat="1" x14ac:dyDescent="0.25"/>
    <row r="216" s="51" customFormat="1" x14ac:dyDescent="0.25"/>
    <row r="217" s="51" customFormat="1" x14ac:dyDescent="0.25"/>
    <row r="218" s="51" customFormat="1" x14ac:dyDescent="0.25"/>
    <row r="219" s="51" customFormat="1" x14ac:dyDescent="0.25"/>
    <row r="220" s="51" customFormat="1" x14ac:dyDescent="0.25"/>
    <row r="221" s="51" customFormat="1" x14ac:dyDescent="0.25"/>
    <row r="222" s="51" customFormat="1" x14ac:dyDescent="0.25"/>
    <row r="223" s="51" customFormat="1" x14ac:dyDescent="0.25"/>
    <row r="224" s="51" customFormat="1" x14ac:dyDescent="0.25"/>
    <row r="225" s="51" customFormat="1" x14ac:dyDescent="0.25"/>
    <row r="226" s="51" customFormat="1" x14ac:dyDescent="0.25"/>
    <row r="227" s="51" customFormat="1" x14ac:dyDescent="0.25"/>
    <row r="228" s="51" customFormat="1" x14ac:dyDescent="0.25"/>
    <row r="229" s="51" customFormat="1" x14ac:dyDescent="0.25"/>
    <row r="230" s="51" customFormat="1" x14ac:dyDescent="0.25"/>
    <row r="231" s="51" customFormat="1" x14ac:dyDescent="0.25"/>
    <row r="232" s="51" customFormat="1" x14ac:dyDescent="0.25"/>
    <row r="233" s="51" customFormat="1" x14ac:dyDescent="0.25"/>
    <row r="234" s="51" customFormat="1" x14ac:dyDescent="0.25"/>
    <row r="235" s="51" customFormat="1" x14ac:dyDescent="0.25"/>
    <row r="236" s="51" customFormat="1" x14ac:dyDescent="0.25"/>
    <row r="237" s="51" customFormat="1" x14ac:dyDescent="0.25"/>
    <row r="238" s="51" customFormat="1" x14ac:dyDescent="0.25"/>
    <row r="239" s="51" customFormat="1" x14ac:dyDescent="0.25"/>
    <row r="240" s="51" customFormat="1" x14ac:dyDescent="0.25"/>
    <row r="241" s="51" customFormat="1" x14ac:dyDescent="0.25"/>
    <row r="242" s="51" customFormat="1" x14ac:dyDescent="0.25"/>
    <row r="243" s="51" customFormat="1" x14ac:dyDescent="0.25"/>
    <row r="244" s="51" customFormat="1" x14ac:dyDescent="0.25"/>
    <row r="245" s="51" customFormat="1" x14ac:dyDescent="0.25"/>
    <row r="246" s="51" customFormat="1" x14ac:dyDescent="0.25"/>
    <row r="247" s="51" customFormat="1" x14ac:dyDescent="0.25"/>
    <row r="248" s="51" customFormat="1" x14ac:dyDescent="0.25"/>
    <row r="249" s="51" customFormat="1" x14ac:dyDescent="0.25"/>
    <row r="250" s="51" customFormat="1" x14ac:dyDescent="0.25"/>
    <row r="251" s="51" customFormat="1" x14ac:dyDescent="0.25"/>
    <row r="252" s="51" customFormat="1" x14ac:dyDescent="0.25"/>
    <row r="253" s="51" customFormat="1" x14ac:dyDescent="0.25"/>
    <row r="254" s="51" customFormat="1" x14ac:dyDescent="0.25"/>
    <row r="255" s="51" customFormat="1" x14ac:dyDescent="0.25"/>
    <row r="256" s="51" customFormat="1" x14ac:dyDescent="0.25"/>
    <row r="257" s="51" customFormat="1" x14ac:dyDescent="0.25"/>
    <row r="258" s="51" customFormat="1" x14ac:dyDescent="0.25"/>
    <row r="259" s="51" customFormat="1" x14ac:dyDescent="0.25"/>
    <row r="260" s="51" customFormat="1" x14ac:dyDescent="0.25"/>
    <row r="261" s="51" customFormat="1" x14ac:dyDescent="0.25"/>
    <row r="262" s="51" customFormat="1" x14ac:dyDescent="0.25"/>
    <row r="263" s="51" customFormat="1" x14ac:dyDescent="0.25"/>
    <row r="264" s="51" customFormat="1" x14ac:dyDescent="0.25"/>
    <row r="265" s="51" customFormat="1" x14ac:dyDescent="0.25"/>
    <row r="266" s="51" customFormat="1" x14ac:dyDescent="0.25"/>
    <row r="267" s="51" customFormat="1" x14ac:dyDescent="0.25"/>
    <row r="268" s="51" customFormat="1" x14ac:dyDescent="0.25"/>
    <row r="269" s="51" customFormat="1" x14ac:dyDescent="0.25"/>
    <row r="270" s="51" customFormat="1" x14ac:dyDescent="0.25"/>
    <row r="271" s="51" customFormat="1" x14ac:dyDescent="0.25"/>
    <row r="272" s="51" customFormat="1" x14ac:dyDescent="0.25"/>
    <row r="273" s="51" customFormat="1" x14ac:dyDescent="0.25"/>
    <row r="274" s="51" customFormat="1" x14ac:dyDescent="0.25"/>
    <row r="275" s="51" customFormat="1" x14ac:dyDescent="0.25"/>
    <row r="276" s="51" customFormat="1" x14ac:dyDescent="0.25"/>
    <row r="277" s="51" customFormat="1" x14ac:dyDescent="0.25"/>
    <row r="278" s="51" customFormat="1" x14ac:dyDescent="0.25"/>
    <row r="279" s="51" customFormat="1" x14ac:dyDescent="0.25"/>
    <row r="280" s="51" customFormat="1" x14ac:dyDescent="0.25"/>
    <row r="281" s="51" customFormat="1" x14ac:dyDescent="0.25"/>
    <row r="282" s="51" customFormat="1" x14ac:dyDescent="0.25"/>
    <row r="283" s="51" customFormat="1" x14ac:dyDescent="0.25"/>
    <row r="284" s="51" customFormat="1" x14ac:dyDescent="0.25"/>
    <row r="285" s="51" customFormat="1" x14ac:dyDescent="0.25"/>
    <row r="286" s="51" customFormat="1" x14ac:dyDescent="0.25"/>
    <row r="287" s="51" customFormat="1" x14ac:dyDescent="0.25"/>
    <row r="288" s="51" customFormat="1" x14ac:dyDescent="0.25"/>
    <row r="289" s="51" customFormat="1" x14ac:dyDescent="0.25"/>
    <row r="290" s="51" customFormat="1" x14ac:dyDescent="0.25"/>
    <row r="291" s="51" customFormat="1" x14ac:dyDescent="0.25"/>
    <row r="292" s="51" customFormat="1" x14ac:dyDescent="0.25"/>
    <row r="293" s="51" customFormat="1" x14ac:dyDescent="0.25"/>
    <row r="294" s="51" customFormat="1" x14ac:dyDescent="0.25"/>
    <row r="295" s="51" customFormat="1" x14ac:dyDescent="0.25"/>
    <row r="296" s="51" customFormat="1" x14ac:dyDescent="0.25"/>
    <row r="297" s="51" customFormat="1" x14ac:dyDescent="0.25"/>
    <row r="298" s="51" customFormat="1" x14ac:dyDescent="0.25"/>
    <row r="299" s="51" customFormat="1" x14ac:dyDescent="0.25"/>
    <row r="300" s="51" customFormat="1" x14ac:dyDescent="0.25"/>
    <row r="301" s="51" customFormat="1" x14ac:dyDescent="0.25"/>
    <row r="302" s="51" customFormat="1" x14ac:dyDescent="0.25"/>
    <row r="303" s="51" customFormat="1" x14ac:dyDescent="0.25"/>
  </sheetData>
  <sheetProtection password="BC24" sheet="1" objects="1" scenarios="1"/>
  <mergeCells count="59">
    <mergeCell ref="H40:L40"/>
    <mergeCell ref="E37:L37"/>
    <mergeCell ref="B10:F10"/>
    <mergeCell ref="B11:F11"/>
    <mergeCell ref="B12:F12"/>
    <mergeCell ref="B13:F13"/>
    <mergeCell ref="J17:J18"/>
    <mergeCell ref="J23:J24"/>
    <mergeCell ref="L23:M24"/>
    <mergeCell ref="F25:M25"/>
    <mergeCell ref="G29:G30"/>
    <mergeCell ref="J29:J30"/>
    <mergeCell ref="L29:M30"/>
    <mergeCell ref="G23:G24"/>
    <mergeCell ref="K32:K33"/>
    <mergeCell ref="G20:G21"/>
    <mergeCell ref="B8:F8"/>
    <mergeCell ref="B9:F9"/>
    <mergeCell ref="F35:M35"/>
    <mergeCell ref="L3:M3"/>
    <mergeCell ref="B38:L38"/>
    <mergeCell ref="B37:D37"/>
    <mergeCell ref="H32:I32"/>
    <mergeCell ref="J20:J21"/>
    <mergeCell ref="L20:M21"/>
    <mergeCell ref="G32:G33"/>
    <mergeCell ref="J32:J33"/>
    <mergeCell ref="L32:M33"/>
    <mergeCell ref="H29:I29"/>
    <mergeCell ref="H30:I30"/>
    <mergeCell ref="H33:I33"/>
    <mergeCell ref="K20:K21"/>
    <mergeCell ref="A1:M1"/>
    <mergeCell ref="B7:M7"/>
    <mergeCell ref="B15:M15"/>
    <mergeCell ref="G8:H8"/>
    <mergeCell ref="G9:H9"/>
    <mergeCell ref="G10:H10"/>
    <mergeCell ref="G11:H11"/>
    <mergeCell ref="I8:J8"/>
    <mergeCell ref="I9:J9"/>
    <mergeCell ref="I10:J10"/>
    <mergeCell ref="I11:J11"/>
    <mergeCell ref="I12:J12"/>
    <mergeCell ref="G12:H12"/>
    <mergeCell ref="G13:H13"/>
    <mergeCell ref="I13:J13"/>
    <mergeCell ref="L2:M2"/>
    <mergeCell ref="G17:G18"/>
    <mergeCell ref="F26:M26"/>
    <mergeCell ref="K23:K24"/>
    <mergeCell ref="K29:K30"/>
    <mergeCell ref="L17:M18"/>
    <mergeCell ref="K17:K18"/>
    <mergeCell ref="H20:I20"/>
    <mergeCell ref="H21:I21"/>
    <mergeCell ref="H17:I17"/>
    <mergeCell ref="H18:I18"/>
    <mergeCell ref="H24:I24"/>
  </mergeCells>
  <pageMargins left="0.25" right="0.25" top="0.25" bottom="0.25" header="0" footer="0"/>
  <pageSetup scale="81" orientation="portrait" horizontalDpi="1200" verticalDpi="1200" r:id="rId1"/>
  <headerFooter>
    <oddHeader xml:space="preserve">&amp;RPage 2 of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topLeftCell="A10" zoomScaleNormal="100" zoomScaleSheetLayoutView="100" workbookViewId="0">
      <selection activeCell="H8" sqref="H8:I8"/>
    </sheetView>
  </sheetViews>
  <sheetFormatPr defaultRowHeight="15" x14ac:dyDescent="0.25"/>
  <cols>
    <col min="1" max="2" width="2.140625" customWidth="1"/>
    <col min="3" max="5" width="1.85546875" customWidth="1"/>
    <col min="6" max="6" width="15.140625" customWidth="1"/>
    <col min="7" max="7" width="33" customWidth="1"/>
    <col min="8" max="8" width="5.42578125" customWidth="1"/>
    <col min="9" max="9" width="6.5703125" customWidth="1"/>
    <col min="10" max="10" width="6.140625" customWidth="1"/>
    <col min="11" max="11" width="2.7109375" customWidth="1"/>
    <col min="12" max="12" width="10.7109375" customWidth="1"/>
    <col min="13" max="13" width="10" customWidth="1"/>
    <col min="14" max="14" width="19.42578125" customWidth="1"/>
    <col min="15" max="16" width="9.140625" hidden="1" customWidth="1"/>
    <col min="17" max="41" width="9.140625" style="47"/>
  </cols>
  <sheetData>
    <row r="1" spans="1:15" ht="24.75" customHeight="1" x14ac:dyDescent="0.25">
      <c r="A1" s="277" t="s">
        <v>6</v>
      </c>
      <c r="B1" s="277"/>
      <c r="C1" s="277"/>
      <c r="D1" s="277"/>
      <c r="E1" s="277"/>
      <c r="F1" s="277"/>
      <c r="G1" s="277"/>
      <c r="H1" s="277"/>
      <c r="I1" s="277"/>
      <c r="J1" s="277"/>
      <c r="K1" s="277"/>
      <c r="L1" s="277"/>
      <c r="M1" s="277"/>
      <c r="N1" s="277"/>
    </row>
    <row r="2" spans="1:15" ht="21.75" customHeight="1" x14ac:dyDescent="0.25">
      <c r="A2" s="275" t="s">
        <v>109</v>
      </c>
      <c r="B2" s="275"/>
      <c r="C2" s="275"/>
      <c r="D2" s="275"/>
      <c r="E2" s="275"/>
      <c r="F2" s="275"/>
      <c r="G2" s="154">
        <f>'Agg moisture (page 1)'!D9</f>
        <v>0</v>
      </c>
      <c r="H2" s="187"/>
      <c r="I2" s="295" t="s">
        <v>110</v>
      </c>
      <c r="J2" s="253"/>
      <c r="K2" s="253"/>
      <c r="L2" s="253"/>
      <c r="M2" s="296">
        <f>'Agg moisture (page 1)'!D5</f>
        <v>0</v>
      </c>
      <c r="N2" s="221"/>
    </row>
    <row r="3" spans="1:15" ht="21" customHeight="1" x14ac:dyDescent="0.25">
      <c r="A3" s="275" t="s">
        <v>113</v>
      </c>
      <c r="B3" s="275"/>
      <c r="C3" s="275"/>
      <c r="D3" s="275"/>
      <c r="E3" s="275"/>
      <c r="F3" s="275"/>
      <c r="G3" s="154">
        <f>'Agg moisture (page 1)'!D10</f>
        <v>0</v>
      </c>
      <c r="H3" s="187"/>
      <c r="I3" s="295" t="s">
        <v>114</v>
      </c>
      <c r="J3" s="253"/>
      <c r="K3" s="253"/>
      <c r="L3" s="253"/>
      <c r="M3" s="221">
        <f>'Agg moisture (page 1)'!D6</f>
        <v>0</v>
      </c>
      <c r="N3" s="221"/>
    </row>
    <row r="4" spans="1:15" x14ac:dyDescent="0.25">
      <c r="A4" s="94"/>
      <c r="B4" s="94"/>
      <c r="C4" s="94"/>
      <c r="D4" s="94"/>
      <c r="E4" s="94"/>
      <c r="F4" s="94"/>
      <c r="G4" s="94"/>
      <c r="H4" s="94"/>
      <c r="I4" s="94"/>
      <c r="J4" s="94"/>
      <c r="K4" s="94"/>
      <c r="L4" s="94"/>
      <c r="M4" s="94"/>
      <c r="N4" s="94"/>
    </row>
    <row r="5" spans="1:15" ht="21" x14ac:dyDescent="0.3">
      <c r="A5" s="188" t="s">
        <v>1</v>
      </c>
      <c r="B5" s="100"/>
      <c r="C5" s="101" t="s">
        <v>15</v>
      </c>
      <c r="D5" s="101"/>
      <c r="E5" s="101"/>
      <c r="F5" s="101"/>
      <c r="G5" s="94"/>
      <c r="H5" s="94"/>
      <c r="I5" s="94"/>
      <c r="J5" s="94"/>
      <c r="K5" s="94"/>
      <c r="L5" s="94"/>
      <c r="M5" s="94"/>
      <c r="N5" s="94"/>
    </row>
    <row r="6" spans="1:15" ht="11.25" customHeight="1" x14ac:dyDescent="0.25">
      <c r="A6" s="94"/>
      <c r="B6" s="94"/>
      <c r="C6" s="94"/>
      <c r="D6" s="94"/>
      <c r="E6" s="94"/>
      <c r="F6" s="94"/>
      <c r="G6" s="94"/>
      <c r="H6" s="92"/>
      <c r="I6" s="94"/>
      <c r="J6" s="94"/>
      <c r="K6" s="94"/>
      <c r="L6" s="94"/>
      <c r="M6" s="94"/>
      <c r="N6" s="94"/>
    </row>
    <row r="7" spans="1:15" ht="19.5" customHeight="1" x14ac:dyDescent="0.25">
      <c r="A7" s="94"/>
      <c r="B7" s="189" t="s">
        <v>44</v>
      </c>
      <c r="C7" s="255" t="s">
        <v>47</v>
      </c>
      <c r="D7" s="255"/>
      <c r="E7" s="255"/>
      <c r="F7" s="255"/>
      <c r="G7" s="255"/>
      <c r="H7" s="255"/>
      <c r="I7" s="255"/>
      <c r="J7" s="255"/>
      <c r="K7" s="255"/>
      <c r="L7" s="255"/>
      <c r="M7" s="255"/>
      <c r="N7" s="255"/>
    </row>
    <row r="8" spans="1:15" ht="29.25" customHeight="1" x14ac:dyDescent="0.25">
      <c r="A8" s="94"/>
      <c r="B8" s="189" t="s">
        <v>45</v>
      </c>
      <c r="C8" s="150" t="s">
        <v>123</v>
      </c>
      <c r="D8" s="150"/>
      <c r="E8" s="150"/>
      <c r="F8" s="150"/>
      <c r="G8" s="150"/>
      <c r="H8" s="298"/>
      <c r="I8" s="299"/>
      <c r="J8" s="78"/>
      <c r="K8" s="149" t="s">
        <v>121</v>
      </c>
      <c r="L8" s="150"/>
      <c r="M8" s="150"/>
      <c r="N8" s="150"/>
      <c r="O8" s="20"/>
    </row>
    <row r="9" spans="1:15" ht="74.25" customHeight="1" x14ac:dyDescent="0.25">
      <c r="A9" s="94"/>
      <c r="B9" s="190" t="s">
        <v>46</v>
      </c>
      <c r="C9" s="278" t="s">
        <v>166</v>
      </c>
      <c r="D9" s="278"/>
      <c r="E9" s="278"/>
      <c r="F9" s="278"/>
      <c r="G9" s="278"/>
      <c r="H9" s="278"/>
      <c r="I9" s="278"/>
      <c r="J9" s="278"/>
      <c r="K9" s="278"/>
      <c r="L9" s="278"/>
      <c r="M9" s="278"/>
      <c r="N9" s="278"/>
    </row>
    <row r="10" spans="1:15" ht="21.75" customHeight="1" thickBot="1" x14ac:dyDescent="0.3">
      <c r="A10" s="94"/>
      <c r="B10" s="94"/>
      <c r="C10" s="94"/>
      <c r="D10" s="94"/>
      <c r="E10" s="94"/>
      <c r="F10" s="94"/>
      <c r="G10" s="94"/>
      <c r="H10" s="94"/>
      <c r="I10" s="94"/>
      <c r="J10" s="94"/>
      <c r="K10" s="94"/>
      <c r="L10" s="94"/>
      <c r="M10" s="94"/>
      <c r="N10" s="94"/>
    </row>
    <row r="11" spans="1:15" ht="19.5" thickBot="1" x14ac:dyDescent="0.35">
      <c r="A11" s="94"/>
      <c r="B11" s="94"/>
      <c r="C11" s="94"/>
      <c r="D11" s="94"/>
      <c r="E11" s="94"/>
      <c r="F11" s="94"/>
      <c r="G11" s="116"/>
      <c r="H11" s="279" t="s">
        <v>16</v>
      </c>
      <c r="I11" s="280"/>
      <c r="J11" s="281" t="s">
        <v>17</v>
      </c>
      <c r="K11" s="280"/>
      <c r="L11" s="177" t="s">
        <v>18</v>
      </c>
      <c r="M11" s="191" t="s">
        <v>20</v>
      </c>
      <c r="N11" s="117"/>
      <c r="O11" s="3"/>
    </row>
    <row r="12" spans="1:15" ht="27" customHeight="1" x14ac:dyDescent="0.3">
      <c r="G12" s="10" t="s">
        <v>52</v>
      </c>
      <c r="H12" s="287"/>
      <c r="I12" s="288"/>
      <c r="J12" s="291"/>
      <c r="K12" s="288"/>
      <c r="L12" s="27"/>
      <c r="M12" s="28"/>
      <c r="N12" s="151"/>
      <c r="O12" s="3"/>
    </row>
    <row r="13" spans="1:15" ht="27" customHeight="1" x14ac:dyDescent="0.3">
      <c r="G13" s="11" t="s">
        <v>51</v>
      </c>
      <c r="H13" s="289"/>
      <c r="I13" s="290"/>
      <c r="J13" s="292"/>
      <c r="K13" s="290"/>
      <c r="L13" s="165"/>
      <c r="M13" s="132"/>
      <c r="N13" s="151"/>
      <c r="O13" s="3"/>
    </row>
    <row r="14" spans="1:15" ht="27" customHeight="1" x14ac:dyDescent="0.3">
      <c r="G14" s="10" t="s">
        <v>53</v>
      </c>
      <c r="H14" s="293"/>
      <c r="I14" s="294"/>
      <c r="J14" s="297"/>
      <c r="K14" s="294"/>
      <c r="L14" s="133"/>
      <c r="M14" s="134"/>
      <c r="N14" s="22" t="s">
        <v>56</v>
      </c>
      <c r="O14" s="3"/>
    </row>
    <row r="15" spans="1:15" ht="27" customHeight="1" x14ac:dyDescent="0.3">
      <c r="G15" s="11" t="s">
        <v>54</v>
      </c>
      <c r="H15" s="289"/>
      <c r="I15" s="290"/>
      <c r="J15" s="292"/>
      <c r="K15" s="290"/>
      <c r="L15" s="165"/>
      <c r="M15" s="132"/>
      <c r="N15" s="151"/>
      <c r="O15" s="3"/>
    </row>
    <row r="16" spans="1:15" ht="27" customHeight="1" thickBot="1" x14ac:dyDescent="0.35">
      <c r="G16" s="12" t="s">
        <v>154</v>
      </c>
      <c r="H16" s="285">
        <f>'Cement Calibration (Page 2)'!K32</f>
        <v>0</v>
      </c>
      <c r="I16" s="286"/>
      <c r="J16" s="285">
        <f>'Cement Calibration (Page 2)'!K32</f>
        <v>0</v>
      </c>
      <c r="K16" s="286"/>
      <c r="L16" s="32">
        <f>'Cement Calibration (Page 2)'!K32</f>
        <v>0</v>
      </c>
      <c r="M16" s="33">
        <f>'Cement Calibration (Page 2)'!K32</f>
        <v>0</v>
      </c>
      <c r="N16" s="151"/>
      <c r="O16" s="3"/>
    </row>
    <row r="17" spans="1:15" ht="27" customHeight="1" x14ac:dyDescent="0.3">
      <c r="G17" s="18" t="s">
        <v>91</v>
      </c>
      <c r="H17" s="282"/>
      <c r="I17" s="283"/>
      <c r="J17" s="284"/>
      <c r="K17" s="283"/>
      <c r="L17" s="157"/>
      <c r="M17" s="135"/>
      <c r="N17" s="3"/>
      <c r="O17" s="3"/>
    </row>
    <row r="18" spans="1:15" ht="27" customHeight="1" x14ac:dyDescent="0.3">
      <c r="G18" s="13" t="s">
        <v>92</v>
      </c>
      <c r="H18" s="302"/>
      <c r="I18" s="303"/>
      <c r="J18" s="304"/>
      <c r="K18" s="303"/>
      <c r="L18" s="176"/>
      <c r="M18" s="136"/>
      <c r="N18" s="3"/>
      <c r="O18" s="3"/>
    </row>
    <row r="19" spans="1:15" ht="27" customHeight="1" thickBot="1" x14ac:dyDescent="0.35">
      <c r="G19" s="14" t="s">
        <v>93</v>
      </c>
      <c r="H19" s="237">
        <f>H17-H18</f>
        <v>0</v>
      </c>
      <c r="I19" s="238"/>
      <c r="J19" s="237">
        <f>J17-J18</f>
        <v>0</v>
      </c>
      <c r="K19" s="238"/>
      <c r="L19" s="34">
        <f>L17-L18</f>
        <v>0</v>
      </c>
      <c r="M19" s="35">
        <f>M17-M18</f>
        <v>0</v>
      </c>
      <c r="N19" s="16" t="s">
        <v>19</v>
      </c>
      <c r="O19" s="3"/>
    </row>
    <row r="20" spans="1:15" ht="27" customHeight="1" thickBot="1" x14ac:dyDescent="0.35">
      <c r="G20" s="15" t="s">
        <v>40</v>
      </c>
      <c r="H20" s="300">
        <f>H19/8.5</f>
        <v>0</v>
      </c>
      <c r="I20" s="301"/>
      <c r="J20" s="300">
        <f>J19/8.5</f>
        <v>0</v>
      </c>
      <c r="K20" s="301"/>
      <c r="L20" s="168">
        <f>L19/8.5</f>
        <v>0</v>
      </c>
      <c r="M20" s="168">
        <f>M19/8.5</f>
        <v>0</v>
      </c>
      <c r="N20" s="8"/>
      <c r="O20" s="3"/>
    </row>
    <row r="21" spans="1:15" ht="11.25" customHeight="1" x14ac:dyDescent="0.3">
      <c r="G21" s="4"/>
      <c r="H21" s="4"/>
      <c r="I21" s="3"/>
      <c r="J21" s="3"/>
      <c r="K21" s="3"/>
      <c r="L21" s="3"/>
      <c r="M21" s="3"/>
      <c r="N21" s="3"/>
      <c r="O21" s="3"/>
    </row>
    <row r="22" spans="1:15" ht="38.25" customHeight="1" x14ac:dyDescent="0.25">
      <c r="C22" s="155"/>
      <c r="D22" s="155"/>
      <c r="E22" s="155"/>
      <c r="F22" s="155"/>
      <c r="G22" s="276" t="s">
        <v>50</v>
      </c>
      <c r="H22" s="276"/>
      <c r="I22" s="276"/>
      <c r="J22" s="276"/>
      <c r="K22" s="276"/>
      <c r="L22" s="276"/>
      <c r="M22" s="276"/>
      <c r="N22" s="276"/>
    </row>
    <row r="23" spans="1:15" ht="18.75" customHeight="1" thickBot="1" x14ac:dyDescent="0.35">
      <c r="G23" s="4"/>
      <c r="H23" s="4"/>
      <c r="I23" s="3"/>
      <c r="J23" s="3"/>
      <c r="K23" s="3"/>
      <c r="L23" s="3"/>
      <c r="M23" s="3"/>
      <c r="N23" s="3"/>
      <c r="O23" s="3"/>
    </row>
    <row r="24" spans="1:15" ht="24.75" customHeight="1" thickTop="1" thickBot="1" x14ac:dyDescent="0.35">
      <c r="B24" s="21" t="s">
        <v>48</v>
      </c>
      <c r="C24" s="21"/>
      <c r="D24" s="21"/>
      <c r="E24" s="21"/>
      <c r="G24" s="16" t="s">
        <v>21</v>
      </c>
      <c r="H24" s="305" t="str">
        <f>IF(M14="",IF(L14="",IF(J14="","need min # trials",J14),L14),M14)</f>
        <v>need min # trials</v>
      </c>
      <c r="I24" s="306"/>
      <c r="J24" s="306"/>
      <c r="K24" s="307"/>
      <c r="L24" s="6" t="s">
        <v>57</v>
      </c>
      <c r="M24" s="3"/>
      <c r="N24" s="3"/>
      <c r="O24" s="3"/>
    </row>
    <row r="25" spans="1:15" ht="18.75" customHeight="1" thickTop="1" x14ac:dyDescent="0.3">
      <c r="A25" s="94"/>
      <c r="B25" s="94"/>
      <c r="C25" s="94"/>
      <c r="D25" s="94"/>
      <c r="E25" s="94"/>
      <c r="F25" s="94"/>
      <c r="G25" s="85"/>
      <c r="H25" s="85"/>
      <c r="I25" s="95"/>
      <c r="J25" s="95"/>
      <c r="K25" s="95"/>
      <c r="L25" s="95"/>
      <c r="M25" s="95"/>
      <c r="N25" s="95"/>
      <c r="O25" s="3"/>
    </row>
    <row r="26" spans="1:15" ht="30.75" customHeight="1" x14ac:dyDescent="0.25">
      <c r="A26" s="94"/>
      <c r="B26" s="94"/>
      <c r="C26" s="94"/>
      <c r="D26" s="94"/>
      <c r="E26" s="94"/>
      <c r="F26" s="94" t="s">
        <v>119</v>
      </c>
      <c r="G26" s="252"/>
      <c r="H26" s="252"/>
      <c r="I26" s="252"/>
      <c r="J26" s="252"/>
      <c r="K26" s="252"/>
      <c r="L26" s="252"/>
      <c r="M26" s="252"/>
      <c r="N26" s="252"/>
    </row>
    <row r="27" spans="1:15" x14ac:dyDescent="0.25">
      <c r="A27" s="94"/>
      <c r="B27" s="94"/>
      <c r="C27" s="94"/>
      <c r="D27" s="94"/>
      <c r="E27" s="94"/>
      <c r="F27" s="94"/>
      <c r="G27" s="252"/>
      <c r="H27" s="252"/>
      <c r="I27" s="252"/>
      <c r="J27" s="252"/>
      <c r="K27" s="252"/>
      <c r="L27" s="252"/>
      <c r="M27" s="252"/>
      <c r="N27" s="252"/>
    </row>
    <row r="28" spans="1:15" x14ac:dyDescent="0.25">
      <c r="A28" s="94"/>
      <c r="B28" s="94"/>
      <c r="C28" s="94"/>
      <c r="D28" s="94"/>
      <c r="E28" s="94"/>
      <c r="F28" s="94"/>
      <c r="G28" s="252"/>
      <c r="H28" s="252"/>
      <c r="I28" s="252"/>
      <c r="J28" s="252"/>
      <c r="K28" s="252"/>
      <c r="L28" s="252"/>
      <c r="M28" s="252"/>
      <c r="N28" s="252"/>
    </row>
    <row r="29" spans="1:15" x14ac:dyDescent="0.25">
      <c r="A29" s="94"/>
      <c r="B29" s="94"/>
      <c r="C29" s="94"/>
      <c r="D29" s="94"/>
      <c r="E29" s="94"/>
      <c r="F29" s="94"/>
      <c r="G29" s="252"/>
      <c r="H29" s="252"/>
      <c r="I29" s="252"/>
      <c r="J29" s="252"/>
      <c r="K29" s="252"/>
      <c r="L29" s="252"/>
      <c r="M29" s="252"/>
      <c r="N29" s="252"/>
    </row>
    <row r="30" spans="1:15" x14ac:dyDescent="0.25">
      <c r="A30" s="94"/>
      <c r="B30" s="94"/>
      <c r="C30" s="94"/>
      <c r="D30" s="94"/>
      <c r="E30" s="94"/>
      <c r="F30" s="94"/>
      <c r="G30" s="94"/>
      <c r="H30" s="94"/>
      <c r="I30" s="94"/>
      <c r="J30" s="94"/>
      <c r="K30" s="94"/>
      <c r="L30" s="94"/>
      <c r="M30" s="94"/>
      <c r="N30" s="94"/>
    </row>
    <row r="31" spans="1:15" x14ac:dyDescent="0.25">
      <c r="A31" s="94"/>
      <c r="B31" s="94"/>
      <c r="C31" s="94"/>
      <c r="D31" s="94"/>
      <c r="E31" s="94"/>
      <c r="F31" s="94"/>
      <c r="G31" s="94"/>
      <c r="H31" s="94"/>
      <c r="I31" s="94"/>
      <c r="J31" s="94"/>
      <c r="K31" s="94"/>
      <c r="L31" s="94"/>
      <c r="M31" s="94"/>
      <c r="N31" s="94"/>
    </row>
    <row r="32" spans="1:15" ht="26.25" customHeight="1" x14ac:dyDescent="0.25">
      <c r="A32" s="127" t="s">
        <v>165</v>
      </c>
      <c r="B32" s="94"/>
      <c r="C32" s="94"/>
      <c r="D32" s="94"/>
      <c r="E32" s="94"/>
      <c r="F32" s="94"/>
      <c r="G32" s="94"/>
      <c r="H32" s="94"/>
      <c r="I32" s="94"/>
      <c r="J32" s="131" t="s">
        <v>120</v>
      </c>
      <c r="K32" s="252"/>
      <c r="L32" s="252"/>
      <c r="M32" s="252"/>
      <c r="N32" s="252"/>
      <c r="O32" s="7"/>
    </row>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sheetData>
  <sheetProtection password="BC24" sheet="1" objects="1" scenarios="1"/>
  <mergeCells count="37">
    <mergeCell ref="G26:N26"/>
    <mergeCell ref="G27:N27"/>
    <mergeCell ref="G28:N28"/>
    <mergeCell ref="G29:N29"/>
    <mergeCell ref="H24:K24"/>
    <mergeCell ref="K32:N32"/>
    <mergeCell ref="I2:L2"/>
    <mergeCell ref="M2:N2"/>
    <mergeCell ref="I3:L3"/>
    <mergeCell ref="M3:N3"/>
    <mergeCell ref="J14:K14"/>
    <mergeCell ref="H8:I8"/>
    <mergeCell ref="H15:I15"/>
    <mergeCell ref="H16:I16"/>
    <mergeCell ref="H20:I20"/>
    <mergeCell ref="J20:K20"/>
    <mergeCell ref="H18:I18"/>
    <mergeCell ref="J18:K18"/>
    <mergeCell ref="H19:I19"/>
    <mergeCell ref="J19:K19"/>
    <mergeCell ref="J15:K15"/>
    <mergeCell ref="A2:F2"/>
    <mergeCell ref="A3:F3"/>
    <mergeCell ref="C7:N7"/>
    <mergeCell ref="G22:N22"/>
    <mergeCell ref="A1:N1"/>
    <mergeCell ref="C9:N9"/>
    <mergeCell ref="H11:I11"/>
    <mergeCell ref="J11:K11"/>
    <mergeCell ref="H17:I17"/>
    <mergeCell ref="J17:K17"/>
    <mergeCell ref="J16:K16"/>
    <mergeCell ref="H12:I12"/>
    <mergeCell ref="H13:I13"/>
    <mergeCell ref="J12:K12"/>
    <mergeCell ref="J13:K13"/>
    <mergeCell ref="H14:I14"/>
  </mergeCells>
  <pageMargins left="0.25" right="0.25" top="0.25" bottom="0.25" header="0" footer="0"/>
  <pageSetup scale="85" orientation="portrait" horizontalDpi="1200" verticalDpi="1200" r:id="rId1"/>
  <headerFooter>
    <oddHeader xml:space="preserve">&amp;RPage 3 of 6 </oddHeader>
  </headerFooter>
  <ignoredErrors>
    <ignoredError sqref="B7:B9 B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7"/>
  <sheetViews>
    <sheetView zoomScale="90" zoomScaleNormal="90" zoomScaleSheetLayoutView="80" workbookViewId="0">
      <selection activeCell="D33" sqref="D33:E34"/>
    </sheetView>
  </sheetViews>
  <sheetFormatPr defaultRowHeight="15" x14ac:dyDescent="0.25"/>
  <cols>
    <col min="1" max="1" width="2.5703125" customWidth="1"/>
    <col min="2" max="2" width="1.85546875" customWidth="1"/>
    <col min="3" max="3" width="31.85546875" customWidth="1"/>
    <col min="4" max="4" width="4.5703125" customWidth="1"/>
    <col min="5" max="5" width="10.28515625" customWidth="1"/>
    <col min="6" max="6" width="6.140625" customWidth="1"/>
    <col min="7" max="7" width="6.5703125" customWidth="1"/>
    <col min="8" max="8" width="4.85546875" customWidth="1"/>
    <col min="9" max="9" width="8.7109375" customWidth="1"/>
    <col min="10" max="11" width="5.85546875" customWidth="1"/>
    <col min="12" max="12" width="5.5703125" customWidth="1"/>
    <col min="13" max="13" width="4.140625" customWidth="1"/>
    <col min="14" max="14" width="8" customWidth="1"/>
    <col min="15" max="75" width="9.140625" style="51"/>
  </cols>
  <sheetData>
    <row r="1" spans="1:14" ht="24.75" customHeight="1" x14ac:dyDescent="0.25">
      <c r="A1" s="277" t="s">
        <v>6</v>
      </c>
      <c r="B1" s="277"/>
      <c r="C1" s="277"/>
      <c r="D1" s="277"/>
      <c r="E1" s="277"/>
      <c r="F1" s="277"/>
      <c r="G1" s="277"/>
      <c r="H1" s="277"/>
      <c r="I1" s="277"/>
      <c r="J1" s="277"/>
      <c r="K1" s="277"/>
      <c r="L1" s="277"/>
      <c r="M1" s="277"/>
      <c r="N1" s="277"/>
    </row>
    <row r="2" spans="1:14" ht="21.75" customHeight="1" x14ac:dyDescent="0.25">
      <c r="A2" s="99"/>
      <c r="B2" s="99"/>
      <c r="C2" s="94" t="s">
        <v>109</v>
      </c>
      <c r="D2" s="221">
        <f>'Agg moisture (page 1)'!D9</f>
        <v>0</v>
      </c>
      <c r="E2" s="221"/>
      <c r="F2" s="221"/>
      <c r="G2" s="221"/>
      <c r="H2" s="308" t="s">
        <v>106</v>
      </c>
      <c r="I2" s="308"/>
      <c r="J2" s="309">
        <f>'Agg moisture (page 1)'!D5</f>
        <v>0</v>
      </c>
      <c r="K2" s="309"/>
      <c r="L2" s="309"/>
      <c r="M2" s="309"/>
      <c r="N2" s="309"/>
    </row>
    <row r="3" spans="1:14" ht="21" customHeight="1" x14ac:dyDescent="0.25">
      <c r="A3" s="99"/>
      <c r="B3" s="99"/>
      <c r="C3" s="94" t="s">
        <v>122</v>
      </c>
      <c r="D3" s="221">
        <f>'Agg moisture (page 1)'!D10</f>
        <v>0</v>
      </c>
      <c r="E3" s="221"/>
      <c r="F3" s="221"/>
      <c r="G3" s="221"/>
      <c r="H3" s="310" t="s">
        <v>151</v>
      </c>
      <c r="I3" s="310"/>
      <c r="J3" s="311">
        <f>'Agg moisture (page 1)'!D6</f>
        <v>0</v>
      </c>
      <c r="K3" s="311"/>
      <c r="L3" s="311"/>
      <c r="M3" s="311"/>
      <c r="N3" s="311"/>
    </row>
    <row r="4" spans="1:14" x14ac:dyDescent="0.25">
      <c r="A4" s="94"/>
      <c r="B4" s="94"/>
      <c r="C4" s="94"/>
      <c r="D4" s="94"/>
      <c r="E4" s="94"/>
      <c r="F4" s="94"/>
      <c r="G4" s="94"/>
      <c r="H4" s="94"/>
      <c r="I4" s="94"/>
      <c r="J4" s="94"/>
      <c r="K4" s="94"/>
      <c r="L4" s="94"/>
      <c r="M4" s="94"/>
      <c r="N4" s="94"/>
    </row>
    <row r="5" spans="1:14" ht="21" x14ac:dyDescent="0.3">
      <c r="A5" s="100" t="s">
        <v>1</v>
      </c>
      <c r="B5" s="101" t="s">
        <v>22</v>
      </c>
      <c r="C5" s="94"/>
      <c r="D5" s="94"/>
      <c r="E5" s="94"/>
      <c r="F5" s="94"/>
      <c r="G5" s="94"/>
      <c r="H5" s="94"/>
      <c r="I5" s="94"/>
      <c r="J5" s="94"/>
      <c r="K5" s="94"/>
      <c r="L5" s="94"/>
      <c r="M5" s="94"/>
      <c r="N5" s="94"/>
    </row>
    <row r="6" spans="1:14" ht="11.25" customHeight="1" x14ac:dyDescent="0.25">
      <c r="A6" s="94"/>
      <c r="B6" s="94"/>
      <c r="C6" s="94"/>
      <c r="D6" s="92"/>
      <c r="E6" s="94"/>
      <c r="F6" s="94"/>
      <c r="G6" s="94"/>
      <c r="H6" s="94"/>
      <c r="I6" s="94"/>
      <c r="J6" s="94"/>
      <c r="K6" s="94"/>
      <c r="L6" s="94"/>
      <c r="M6" s="94"/>
      <c r="N6" s="94"/>
    </row>
    <row r="7" spans="1:14" ht="95.25" customHeight="1" x14ac:dyDescent="0.25">
      <c r="A7" s="94"/>
      <c r="B7" s="278" t="s">
        <v>65</v>
      </c>
      <c r="C7" s="278"/>
      <c r="D7" s="278"/>
      <c r="E7" s="278"/>
      <c r="F7" s="278"/>
      <c r="G7" s="278"/>
      <c r="H7" s="278"/>
      <c r="I7" s="278"/>
      <c r="J7" s="278"/>
      <c r="K7" s="278"/>
      <c r="L7" s="278"/>
      <c r="M7" s="278"/>
      <c r="N7" s="278"/>
    </row>
    <row r="8" spans="1:14" ht="21" customHeight="1" x14ac:dyDescent="0.25">
      <c r="A8" s="94"/>
      <c r="B8" s="230" t="s">
        <v>23</v>
      </c>
      <c r="C8" s="230"/>
      <c r="D8" s="230"/>
      <c r="E8" s="230"/>
      <c r="F8" s="230"/>
      <c r="G8" s="230"/>
      <c r="H8" s="230"/>
      <c r="I8" s="230"/>
      <c r="J8" s="230"/>
      <c r="K8" s="230"/>
      <c r="L8" s="230"/>
      <c r="M8" s="230"/>
      <c r="N8" s="230"/>
    </row>
    <row r="9" spans="1:14" ht="15" customHeight="1" x14ac:dyDescent="0.25">
      <c r="A9" s="94"/>
      <c r="B9" s="94"/>
      <c r="C9" s="96" t="s">
        <v>61</v>
      </c>
      <c r="D9" s="212" t="s">
        <v>7</v>
      </c>
      <c r="E9" s="312">
        <f>'Cement Calibration (Page 2)'!K32</f>
        <v>0</v>
      </c>
      <c r="F9" s="223"/>
      <c r="G9" s="212" t="s">
        <v>7</v>
      </c>
      <c r="H9" s="152"/>
      <c r="I9" s="313">
        <f>E9/2</f>
        <v>0</v>
      </c>
      <c r="J9" s="314"/>
      <c r="K9" s="219" t="s">
        <v>58</v>
      </c>
      <c r="L9" s="220"/>
      <c r="M9" s="220"/>
      <c r="N9" s="220"/>
    </row>
    <row r="10" spans="1:14" ht="15" customHeight="1" x14ac:dyDescent="0.25">
      <c r="A10" s="94"/>
      <c r="B10" s="94"/>
      <c r="C10" s="171">
        <v>2</v>
      </c>
      <c r="D10" s="213"/>
      <c r="E10" s="225">
        <v>2</v>
      </c>
      <c r="F10" s="225"/>
      <c r="G10" s="213"/>
      <c r="H10" s="153"/>
      <c r="I10" s="315"/>
      <c r="J10" s="316"/>
      <c r="K10" s="219"/>
      <c r="L10" s="220"/>
      <c r="M10" s="220"/>
      <c r="N10" s="220"/>
    </row>
    <row r="11" spans="1:14" ht="19.5" customHeight="1" x14ac:dyDescent="0.25">
      <c r="A11" s="94"/>
      <c r="B11" s="169"/>
      <c r="C11" s="320" t="s">
        <v>155</v>
      </c>
      <c r="D11" s="320"/>
      <c r="E11" s="320"/>
      <c r="F11" s="320"/>
      <c r="G11" s="169"/>
      <c r="H11" s="169"/>
      <c r="I11" s="169"/>
      <c r="J11" s="169"/>
      <c r="K11" s="169"/>
      <c r="L11" s="169"/>
      <c r="M11" s="169"/>
      <c r="N11" s="169"/>
    </row>
    <row r="12" spans="1:14" ht="11.25" customHeight="1" x14ac:dyDescent="0.25">
      <c r="A12" s="94"/>
      <c r="B12" s="169"/>
      <c r="C12" s="169"/>
      <c r="D12" s="169"/>
      <c r="E12" s="169"/>
      <c r="F12" s="169"/>
      <c r="G12" s="169"/>
      <c r="H12" s="169"/>
      <c r="I12" s="169"/>
      <c r="J12" s="169"/>
      <c r="K12" s="169"/>
      <c r="L12" s="169"/>
      <c r="M12" s="169"/>
      <c r="N12" s="169"/>
    </row>
    <row r="13" spans="1:14" ht="27" customHeight="1" x14ac:dyDescent="0.25">
      <c r="A13" s="94"/>
      <c r="B13" s="321" t="s">
        <v>128</v>
      </c>
      <c r="C13" s="321"/>
      <c r="D13" s="321"/>
      <c r="E13" s="321"/>
      <c r="F13" s="321"/>
      <c r="G13" s="321"/>
      <c r="H13" s="321"/>
      <c r="I13" s="321"/>
      <c r="J13" s="322">
        <f>IF('Agg moisture (page 1)'!F21="",'Agg moisture (page 1)'!E28,'Agg moisture (page 1)'!F28)</f>
        <v>0</v>
      </c>
      <c r="K13" s="323"/>
      <c r="L13" s="324"/>
      <c r="M13" s="325" t="s">
        <v>59</v>
      </c>
      <c r="N13" s="326"/>
    </row>
    <row r="14" spans="1:14" ht="13.5" customHeight="1" x14ac:dyDescent="0.25">
      <c r="A14" s="94"/>
      <c r="B14" s="169"/>
      <c r="C14" s="169"/>
      <c r="D14" s="169"/>
      <c r="E14" s="169"/>
      <c r="F14" s="169"/>
      <c r="G14" s="169"/>
      <c r="H14" s="169"/>
      <c r="I14" s="169"/>
      <c r="J14" s="169"/>
      <c r="K14" s="169"/>
      <c r="L14" s="169"/>
      <c r="M14" s="169"/>
      <c r="N14" s="169"/>
    </row>
    <row r="15" spans="1:14" ht="19.5" customHeight="1" x14ac:dyDescent="0.25">
      <c r="A15" s="94"/>
      <c r="B15" s="230" t="s">
        <v>26</v>
      </c>
      <c r="C15" s="230"/>
      <c r="D15" s="230"/>
      <c r="E15" s="230"/>
      <c r="F15" s="230"/>
      <c r="G15" s="230"/>
      <c r="H15" s="230"/>
      <c r="I15" s="230"/>
      <c r="J15" s="156"/>
      <c r="K15" s="156"/>
      <c r="L15" s="169"/>
      <c r="M15" s="169"/>
      <c r="N15" s="169"/>
    </row>
    <row r="16" spans="1:14" ht="14.25" customHeight="1" x14ac:dyDescent="0.25">
      <c r="A16" s="94"/>
      <c r="B16" s="169"/>
      <c r="C16" s="169"/>
      <c r="D16" s="169"/>
      <c r="E16" s="169"/>
      <c r="F16" s="169"/>
      <c r="G16" s="169"/>
      <c r="H16" s="169"/>
      <c r="I16" s="169"/>
      <c r="J16" s="169"/>
      <c r="K16" s="169"/>
      <c r="L16" s="169"/>
      <c r="M16" s="169"/>
      <c r="N16" s="169"/>
    </row>
    <row r="17" spans="1:15" ht="15" customHeight="1" x14ac:dyDescent="0.25">
      <c r="A17" s="94"/>
      <c r="B17" s="317" t="s">
        <v>157</v>
      </c>
      <c r="C17" s="317"/>
      <c r="D17" s="212" t="s">
        <v>7</v>
      </c>
      <c r="E17" s="102">
        <f>'Agg moisture (page 1)'!E17/(1+'Agg moisture (page 1)'!E27/100)</f>
        <v>0</v>
      </c>
      <c r="F17" s="103" t="s">
        <v>24</v>
      </c>
      <c r="G17" s="104">
        <f>J13</f>
        <v>0</v>
      </c>
      <c r="H17" s="212" t="s">
        <v>7</v>
      </c>
      <c r="I17" s="313">
        <f>(E17*G17)/100</f>
        <v>0</v>
      </c>
      <c r="J17" s="314"/>
      <c r="K17" s="273" t="s">
        <v>60</v>
      </c>
      <c r="L17" s="318"/>
      <c r="M17" s="318"/>
      <c r="N17" s="318"/>
    </row>
    <row r="18" spans="1:15" ht="15" customHeight="1" x14ac:dyDescent="0.25">
      <c r="A18" s="94"/>
      <c r="B18" s="319">
        <v>100</v>
      </c>
      <c r="C18" s="319"/>
      <c r="D18" s="213"/>
      <c r="E18" s="105"/>
      <c r="F18" s="106">
        <v>100</v>
      </c>
      <c r="G18" s="105"/>
      <c r="H18" s="213"/>
      <c r="I18" s="315"/>
      <c r="J18" s="316"/>
      <c r="K18" s="273"/>
      <c r="L18" s="318"/>
      <c r="M18" s="318"/>
      <c r="N18" s="318"/>
    </row>
    <row r="19" spans="1:15" ht="15" customHeight="1" x14ac:dyDescent="0.3">
      <c r="A19" s="94"/>
      <c r="B19" s="171"/>
      <c r="C19" s="171"/>
      <c r="D19" s="153"/>
      <c r="E19" s="105"/>
      <c r="F19" s="106"/>
      <c r="G19" s="105"/>
      <c r="H19" s="153"/>
      <c r="I19" s="107"/>
      <c r="J19" s="107"/>
      <c r="K19" s="107"/>
      <c r="L19" s="108"/>
      <c r="M19" s="108"/>
      <c r="N19" s="163"/>
    </row>
    <row r="20" spans="1:15" ht="23.25" customHeight="1" x14ac:dyDescent="0.25">
      <c r="A20" s="94"/>
      <c r="B20" s="171"/>
      <c r="C20" s="162" t="s">
        <v>25</v>
      </c>
      <c r="D20" s="162"/>
      <c r="E20" s="104">
        <f>'Agg moisture (page 1)'!E17</f>
        <v>0</v>
      </c>
      <c r="F20" s="172" t="s">
        <v>107</v>
      </c>
      <c r="G20" s="104">
        <f>I17</f>
        <v>0</v>
      </c>
      <c r="H20" s="109"/>
      <c r="I20" s="327">
        <f>E20+G20</f>
        <v>0</v>
      </c>
      <c r="J20" s="328"/>
      <c r="K20" s="256" t="s">
        <v>77</v>
      </c>
      <c r="L20" s="258"/>
      <c r="M20" s="258"/>
      <c r="N20" s="258"/>
    </row>
    <row r="21" spans="1:15" ht="15" customHeight="1" x14ac:dyDescent="0.3">
      <c r="A21" s="94"/>
      <c r="B21" s="171"/>
      <c r="C21" s="171"/>
      <c r="D21" s="153"/>
      <c r="E21" s="105"/>
      <c r="F21" s="106"/>
      <c r="G21" s="105"/>
      <c r="H21" s="153"/>
      <c r="I21" s="107"/>
      <c r="J21" s="107"/>
      <c r="K21" s="107"/>
      <c r="L21" s="108"/>
      <c r="M21" s="108"/>
      <c r="N21" s="163"/>
    </row>
    <row r="22" spans="1:15" ht="12.75" customHeight="1" x14ac:dyDescent="0.25">
      <c r="A22" s="94"/>
      <c r="B22" s="171"/>
      <c r="C22" s="110" t="s">
        <v>27</v>
      </c>
      <c r="D22" s="329" t="s">
        <v>7</v>
      </c>
      <c r="E22" s="331">
        <f>I20</f>
        <v>0</v>
      </c>
      <c r="F22" s="332"/>
      <c r="G22" s="329" t="s">
        <v>7</v>
      </c>
      <c r="H22" s="313">
        <f>E22/14</f>
        <v>0</v>
      </c>
      <c r="I22" s="314"/>
      <c r="J22" s="333" t="s">
        <v>131</v>
      </c>
      <c r="K22" s="333"/>
      <c r="L22" s="333"/>
      <c r="M22" s="333"/>
      <c r="N22" s="333"/>
    </row>
    <row r="23" spans="1:15" ht="12.75" customHeight="1" x14ac:dyDescent="0.25">
      <c r="A23" s="94"/>
      <c r="B23" s="171"/>
      <c r="C23" s="171">
        <v>14</v>
      </c>
      <c r="D23" s="330"/>
      <c r="E23" s="334">
        <v>14</v>
      </c>
      <c r="F23" s="334"/>
      <c r="G23" s="330"/>
      <c r="H23" s="315"/>
      <c r="I23" s="316"/>
      <c r="J23" s="333"/>
      <c r="K23" s="333"/>
      <c r="L23" s="333"/>
      <c r="M23" s="333"/>
      <c r="N23" s="333"/>
    </row>
    <row r="24" spans="1:15" ht="7.5" customHeight="1" x14ac:dyDescent="0.25">
      <c r="A24" s="94"/>
      <c r="B24" s="171"/>
      <c r="C24" s="171"/>
      <c r="D24" s="173"/>
      <c r="E24" s="175"/>
      <c r="F24" s="175"/>
      <c r="G24" s="173"/>
      <c r="H24" s="173"/>
      <c r="I24" s="173"/>
      <c r="J24" s="174"/>
      <c r="K24" s="174"/>
      <c r="L24" s="174"/>
      <c r="M24" s="174"/>
      <c r="N24" s="174"/>
    </row>
    <row r="25" spans="1:15" ht="17.25" customHeight="1" x14ac:dyDescent="0.25">
      <c r="A25" s="94"/>
      <c r="B25" s="230" t="s">
        <v>62</v>
      </c>
      <c r="C25" s="230"/>
      <c r="D25" s="230"/>
      <c r="E25" s="230"/>
      <c r="F25" s="230"/>
      <c r="G25" s="230"/>
      <c r="H25" s="230"/>
      <c r="I25" s="230"/>
      <c r="J25" s="174"/>
      <c r="K25" s="174"/>
      <c r="L25" s="174"/>
      <c r="M25" s="174"/>
      <c r="N25" s="174"/>
    </row>
    <row r="26" spans="1:15" ht="21" customHeight="1" x14ac:dyDescent="0.25">
      <c r="A26" s="94"/>
      <c r="B26" s="156"/>
      <c r="C26" s="364" t="s">
        <v>161</v>
      </c>
      <c r="D26" s="365"/>
      <c r="E26" s="365"/>
      <c r="F26" s="365"/>
      <c r="G26" s="370">
        <v>0.97499999999999998</v>
      </c>
      <c r="H26" s="370"/>
      <c r="I26" s="178" t="s">
        <v>108</v>
      </c>
      <c r="J26" s="111">
        <f>H22</f>
        <v>0</v>
      </c>
      <c r="K26" s="111" t="s">
        <v>7</v>
      </c>
      <c r="L26" s="366">
        <f>G26*J26</f>
        <v>0</v>
      </c>
      <c r="M26" s="367"/>
      <c r="N26" s="112" t="s">
        <v>63</v>
      </c>
    </row>
    <row r="27" spans="1:15" ht="5.25" customHeight="1" x14ac:dyDescent="0.25">
      <c r="A27" s="94"/>
      <c r="B27" s="156"/>
      <c r="C27" s="113"/>
      <c r="D27" s="113"/>
      <c r="E27" s="113"/>
      <c r="F27" s="113"/>
      <c r="G27" s="113"/>
      <c r="H27" s="114"/>
      <c r="I27" s="114"/>
      <c r="J27" s="114"/>
      <c r="K27" s="114"/>
      <c r="L27" s="115"/>
      <c r="M27" s="115"/>
      <c r="N27" s="174"/>
    </row>
    <row r="28" spans="1:15" ht="21" customHeight="1" x14ac:dyDescent="0.25">
      <c r="A28" s="94"/>
      <c r="B28" s="156"/>
      <c r="C28" s="364" t="s">
        <v>162</v>
      </c>
      <c r="D28" s="365"/>
      <c r="E28" s="365"/>
      <c r="F28" s="365"/>
      <c r="G28" s="370">
        <v>1.024</v>
      </c>
      <c r="H28" s="370"/>
      <c r="I28" s="178" t="s">
        <v>108</v>
      </c>
      <c r="J28" s="111">
        <f>H22</f>
        <v>0</v>
      </c>
      <c r="K28" s="111" t="s">
        <v>7</v>
      </c>
      <c r="L28" s="366">
        <f>G28*J28</f>
        <v>0</v>
      </c>
      <c r="M28" s="367"/>
      <c r="N28" s="112" t="s">
        <v>63</v>
      </c>
    </row>
    <row r="29" spans="1:15" ht="10.5" customHeight="1" thickBot="1" x14ac:dyDescent="0.3">
      <c r="A29" s="94"/>
      <c r="B29" s="94"/>
      <c r="C29" s="94"/>
      <c r="D29" s="94"/>
      <c r="E29" s="94"/>
      <c r="F29" s="94"/>
      <c r="G29" s="94"/>
      <c r="H29" s="94"/>
      <c r="I29" s="94"/>
      <c r="J29" s="94"/>
      <c r="K29" s="94"/>
      <c r="L29" s="94"/>
      <c r="M29" s="94"/>
      <c r="N29" s="94"/>
    </row>
    <row r="30" spans="1:15" ht="19.5" thickBot="1" x14ac:dyDescent="0.35">
      <c r="A30" s="94"/>
      <c r="B30" s="94"/>
      <c r="C30" s="116"/>
      <c r="D30" s="279" t="s">
        <v>16</v>
      </c>
      <c r="E30" s="280"/>
      <c r="F30" s="281" t="s">
        <v>17</v>
      </c>
      <c r="G30" s="280"/>
      <c r="H30" s="281" t="s">
        <v>18</v>
      </c>
      <c r="I30" s="280"/>
      <c r="J30" s="281" t="s">
        <v>20</v>
      </c>
      <c r="K30" s="368"/>
      <c r="L30" s="369"/>
      <c r="M30" s="107"/>
      <c r="N30" s="117"/>
      <c r="O30" s="52"/>
    </row>
    <row r="31" spans="1:15" ht="27" customHeight="1" x14ac:dyDescent="0.3">
      <c r="A31" s="94"/>
      <c r="B31" s="94"/>
      <c r="C31" s="118" t="s">
        <v>64</v>
      </c>
      <c r="D31" s="359"/>
      <c r="E31" s="360"/>
      <c r="F31" s="361"/>
      <c r="G31" s="360"/>
      <c r="H31" s="361"/>
      <c r="I31" s="360"/>
      <c r="J31" s="361"/>
      <c r="K31" s="362"/>
      <c r="L31" s="363"/>
      <c r="M31" s="119" t="s">
        <v>49</v>
      </c>
      <c r="N31" s="120"/>
      <c r="O31" s="52"/>
    </row>
    <row r="32" spans="1:15" ht="27" customHeight="1" thickBot="1" x14ac:dyDescent="0.35">
      <c r="A32" s="94"/>
      <c r="B32" s="94"/>
      <c r="C32" s="121" t="s">
        <v>103</v>
      </c>
      <c r="D32" s="351">
        <f>I9</f>
        <v>0</v>
      </c>
      <c r="E32" s="352"/>
      <c r="F32" s="353">
        <f>I9</f>
        <v>0</v>
      </c>
      <c r="G32" s="352"/>
      <c r="H32" s="353">
        <f>I9</f>
        <v>0</v>
      </c>
      <c r="I32" s="352"/>
      <c r="J32" s="353">
        <f>I9</f>
        <v>0</v>
      </c>
      <c r="K32" s="354"/>
      <c r="L32" s="355"/>
      <c r="M32" s="107"/>
      <c r="N32" s="117"/>
      <c r="O32" s="52"/>
    </row>
    <row r="33" spans="1:19" ht="27" customHeight="1" x14ac:dyDescent="0.3">
      <c r="A33" s="94"/>
      <c r="B33" s="94"/>
      <c r="C33" s="122" t="s">
        <v>94</v>
      </c>
      <c r="D33" s="335"/>
      <c r="E33" s="336"/>
      <c r="F33" s="337"/>
      <c r="G33" s="336"/>
      <c r="H33" s="338"/>
      <c r="I33" s="339"/>
      <c r="J33" s="338"/>
      <c r="K33" s="340"/>
      <c r="L33" s="341"/>
      <c r="M33" s="123"/>
      <c r="N33" s="95"/>
      <c r="O33" s="52"/>
    </row>
    <row r="34" spans="1:19" ht="27" customHeight="1" x14ac:dyDescent="0.3">
      <c r="A34" s="94"/>
      <c r="B34" s="94"/>
      <c r="C34" s="124" t="s">
        <v>92</v>
      </c>
      <c r="D34" s="342"/>
      <c r="E34" s="343"/>
      <c r="F34" s="344"/>
      <c r="G34" s="343"/>
      <c r="H34" s="344"/>
      <c r="I34" s="343"/>
      <c r="J34" s="344"/>
      <c r="K34" s="345"/>
      <c r="L34" s="346"/>
      <c r="M34" s="123"/>
      <c r="N34" s="95"/>
      <c r="O34" s="52"/>
      <c r="S34" s="53"/>
    </row>
    <row r="35" spans="1:19" ht="27" customHeight="1" thickBot="1" x14ac:dyDescent="0.35">
      <c r="A35" s="94"/>
      <c r="B35" s="94"/>
      <c r="C35" s="125" t="s">
        <v>95</v>
      </c>
      <c r="D35" s="347">
        <f>D33-D34</f>
        <v>0</v>
      </c>
      <c r="E35" s="348"/>
      <c r="F35" s="349">
        <f>F33-F34</f>
        <v>0</v>
      </c>
      <c r="G35" s="349"/>
      <c r="H35" s="349">
        <f>H33-H34</f>
        <v>0</v>
      </c>
      <c r="I35" s="349"/>
      <c r="J35" s="349">
        <f>J33-J34</f>
        <v>0</v>
      </c>
      <c r="K35" s="349"/>
      <c r="L35" s="350"/>
      <c r="M35" s="107"/>
      <c r="N35" s="117"/>
      <c r="O35" s="52"/>
    </row>
    <row r="36" spans="1:19" ht="15" customHeight="1" thickBot="1" x14ac:dyDescent="0.35">
      <c r="A36" s="94"/>
      <c r="B36" s="94"/>
      <c r="C36" s="85"/>
      <c r="D36" s="85"/>
      <c r="E36" s="95"/>
      <c r="F36" s="95"/>
      <c r="G36" s="95"/>
      <c r="H36" s="95"/>
      <c r="I36" s="95"/>
      <c r="J36" s="95"/>
      <c r="K36" s="95"/>
      <c r="L36" s="95"/>
      <c r="M36" s="95"/>
      <c r="N36" s="95"/>
      <c r="O36" s="52"/>
    </row>
    <row r="37" spans="1:19" ht="23.25" customHeight="1" thickTop="1" thickBot="1" x14ac:dyDescent="0.35">
      <c r="A37" s="94"/>
      <c r="B37" s="94"/>
      <c r="C37" s="126" t="s">
        <v>36</v>
      </c>
      <c r="D37" s="356" t="str">
        <f>IF(J31="",IF(H31="",IF(F31="","need min # trials",F31),H31),J31)</f>
        <v>need min # trials</v>
      </c>
      <c r="E37" s="357"/>
      <c r="F37" s="358"/>
      <c r="G37" s="105" t="s">
        <v>55</v>
      </c>
      <c r="H37" s="95"/>
      <c r="I37" s="95"/>
      <c r="J37" s="95"/>
      <c r="K37" s="95"/>
      <c r="L37" s="95"/>
      <c r="M37" s="95"/>
      <c r="N37" s="95"/>
      <c r="O37" s="52"/>
    </row>
    <row r="38" spans="1:19" ht="24" customHeight="1" thickTop="1" x14ac:dyDescent="0.25">
      <c r="A38" s="94"/>
      <c r="B38" s="94"/>
      <c r="C38" s="127" t="s">
        <v>165</v>
      </c>
      <c r="D38" s="94"/>
      <c r="E38" s="94"/>
      <c r="F38" s="179" t="s">
        <v>112</v>
      </c>
      <c r="G38" s="252"/>
      <c r="H38" s="252"/>
      <c r="I38" s="252"/>
      <c r="J38" s="252"/>
      <c r="K38" s="252"/>
      <c r="L38" s="252"/>
      <c r="M38" s="252"/>
      <c r="N38" s="252"/>
      <c r="O38" s="54"/>
    </row>
    <row r="39" spans="1:19" s="51" customFormat="1" x14ac:dyDescent="0.25">
      <c r="A39" s="192"/>
      <c r="B39" s="192"/>
      <c r="C39" s="192"/>
      <c r="D39" s="192"/>
      <c r="E39" s="192"/>
      <c r="F39" s="192"/>
      <c r="G39" s="192"/>
      <c r="H39" s="192"/>
      <c r="I39" s="192"/>
      <c r="J39" s="192"/>
      <c r="K39" s="192"/>
      <c r="L39" s="192"/>
      <c r="M39" s="192"/>
      <c r="N39" s="192"/>
    </row>
    <row r="40" spans="1:19" s="51" customFormat="1" x14ac:dyDescent="0.25"/>
    <row r="41" spans="1:19" s="51" customFormat="1" x14ac:dyDescent="0.25"/>
    <row r="42" spans="1:19" s="51" customFormat="1" x14ac:dyDescent="0.25"/>
    <row r="43" spans="1:19" s="51" customFormat="1" x14ac:dyDescent="0.25"/>
    <row r="44" spans="1:19" s="51" customFormat="1" x14ac:dyDescent="0.25"/>
    <row r="45" spans="1:19" s="51" customFormat="1" x14ac:dyDescent="0.25"/>
    <row r="46" spans="1:19" s="51" customFormat="1" x14ac:dyDescent="0.25"/>
    <row r="47" spans="1:19" s="51" customFormat="1" x14ac:dyDescent="0.25"/>
    <row r="48" spans="1:19"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sheetData>
  <sheetProtection password="BC24" sheet="1" objects="1" scenarios="1"/>
  <mergeCells count="67">
    <mergeCell ref="B25:I25"/>
    <mergeCell ref="D31:E31"/>
    <mergeCell ref="F31:G31"/>
    <mergeCell ref="H31:I31"/>
    <mergeCell ref="J31:L31"/>
    <mergeCell ref="C26:F26"/>
    <mergeCell ref="L26:M26"/>
    <mergeCell ref="C28:F28"/>
    <mergeCell ref="L28:M28"/>
    <mergeCell ref="D30:E30"/>
    <mergeCell ref="F30:G30"/>
    <mergeCell ref="H30:I30"/>
    <mergeCell ref="J30:L30"/>
    <mergeCell ref="G26:H26"/>
    <mergeCell ref="G28:H28"/>
    <mergeCell ref="D32:E32"/>
    <mergeCell ref="F32:G32"/>
    <mergeCell ref="H32:I32"/>
    <mergeCell ref="J32:L32"/>
    <mergeCell ref="D37:F37"/>
    <mergeCell ref="G38:N38"/>
    <mergeCell ref="D33:E33"/>
    <mergeCell ref="F33:G33"/>
    <mergeCell ref="H33:I33"/>
    <mergeCell ref="J33:L33"/>
    <mergeCell ref="D34:E34"/>
    <mergeCell ref="F34:G34"/>
    <mergeCell ref="H34:I34"/>
    <mergeCell ref="J34:L34"/>
    <mergeCell ref="D35:E35"/>
    <mergeCell ref="F35:G35"/>
    <mergeCell ref="H35:I35"/>
    <mergeCell ref="J35:L35"/>
    <mergeCell ref="I20:J20"/>
    <mergeCell ref="K20:N20"/>
    <mergeCell ref="D22:D23"/>
    <mergeCell ref="E22:F22"/>
    <mergeCell ref="G22:G23"/>
    <mergeCell ref="H22:I23"/>
    <mergeCell ref="J22:N23"/>
    <mergeCell ref="E23:F23"/>
    <mergeCell ref="C11:F11"/>
    <mergeCell ref="B13:I13"/>
    <mergeCell ref="J13:L13"/>
    <mergeCell ref="M13:N13"/>
    <mergeCell ref="B15:I15"/>
    <mergeCell ref="B17:C17"/>
    <mergeCell ref="D17:D18"/>
    <mergeCell ref="H17:H18"/>
    <mergeCell ref="I17:J18"/>
    <mergeCell ref="K17:N18"/>
    <mergeCell ref="B18:C18"/>
    <mergeCell ref="B8:N8"/>
    <mergeCell ref="D9:D10"/>
    <mergeCell ref="E9:F9"/>
    <mergeCell ref="G9:G10"/>
    <mergeCell ref="I9:J10"/>
    <mergeCell ref="E10:F10"/>
    <mergeCell ref="K9:N10"/>
    <mergeCell ref="B7:N7"/>
    <mergeCell ref="A1:N1"/>
    <mergeCell ref="D2:G2"/>
    <mergeCell ref="H2:I2"/>
    <mergeCell ref="J2:N2"/>
    <mergeCell ref="D3:G3"/>
    <mergeCell ref="H3:I3"/>
    <mergeCell ref="J3:N3"/>
  </mergeCells>
  <pageMargins left="0.25" right="0.25" top="0.25" bottom="0.25" header="0" footer="0"/>
  <pageSetup scale="90" orientation="portrait" horizontalDpi="1200" verticalDpi="1200" r:id="rId1"/>
  <headerFooter>
    <oddHeader>&amp;RPage 4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7"/>
  <sheetViews>
    <sheetView zoomScale="90" zoomScaleNormal="90" zoomScaleSheetLayoutView="80" workbookViewId="0">
      <selection activeCell="D33" sqref="D33:E34"/>
    </sheetView>
  </sheetViews>
  <sheetFormatPr defaultRowHeight="15" x14ac:dyDescent="0.25"/>
  <cols>
    <col min="1" max="1" width="2.5703125" customWidth="1"/>
    <col min="2" max="2" width="1.85546875" customWidth="1"/>
    <col min="3" max="3" width="31.85546875" customWidth="1"/>
    <col min="4" max="4" width="4.5703125" customWidth="1"/>
    <col min="5" max="5" width="10.28515625" customWidth="1"/>
    <col min="6" max="6" width="6.140625" customWidth="1"/>
    <col min="7" max="7" width="6.5703125" customWidth="1"/>
    <col min="8" max="8" width="4.85546875" customWidth="1"/>
    <col min="9" max="9" width="8.7109375" customWidth="1"/>
    <col min="10" max="11" width="5.85546875" customWidth="1"/>
    <col min="12" max="12" width="5.5703125" customWidth="1"/>
    <col min="13" max="13" width="4.140625" customWidth="1"/>
    <col min="14" max="14" width="8" customWidth="1"/>
    <col min="15" max="75" width="9.140625" style="51"/>
  </cols>
  <sheetData>
    <row r="1" spans="1:14" ht="24.75" customHeight="1" x14ac:dyDescent="0.25">
      <c r="A1" s="277" t="s">
        <v>6</v>
      </c>
      <c r="B1" s="277"/>
      <c r="C1" s="277"/>
      <c r="D1" s="277"/>
      <c r="E1" s="277"/>
      <c r="F1" s="277"/>
      <c r="G1" s="277"/>
      <c r="H1" s="277"/>
      <c r="I1" s="277"/>
      <c r="J1" s="277"/>
      <c r="K1" s="277"/>
      <c r="L1" s="277"/>
      <c r="M1" s="277"/>
      <c r="N1" s="277"/>
    </row>
    <row r="2" spans="1:14" ht="21.75" customHeight="1" x14ac:dyDescent="0.25">
      <c r="A2" s="99"/>
      <c r="B2" s="99"/>
      <c r="C2" s="94" t="s">
        <v>109</v>
      </c>
      <c r="D2" s="221">
        <f>'Agg moisture (page 1)'!D9</f>
        <v>0</v>
      </c>
      <c r="E2" s="221"/>
      <c r="F2" s="221"/>
      <c r="G2" s="221"/>
      <c r="H2" s="378" t="s">
        <v>106</v>
      </c>
      <c r="I2" s="378"/>
      <c r="J2" s="309">
        <f>'Agg moisture (page 1)'!D5</f>
        <v>0</v>
      </c>
      <c r="K2" s="309"/>
      <c r="L2" s="309"/>
      <c r="M2" s="309"/>
      <c r="N2" s="309"/>
    </row>
    <row r="3" spans="1:14" ht="21" customHeight="1" x14ac:dyDescent="0.25">
      <c r="A3" s="99"/>
      <c r="B3" s="99"/>
      <c r="C3" s="94" t="s">
        <v>122</v>
      </c>
      <c r="D3" s="221">
        <f>'Agg moisture (page 1)'!D10</f>
        <v>0</v>
      </c>
      <c r="E3" s="221"/>
      <c r="F3" s="221"/>
      <c r="G3" s="221"/>
      <c r="H3" s="379" t="s">
        <v>151</v>
      </c>
      <c r="I3" s="379"/>
      <c r="J3" s="311">
        <f>'Agg moisture (page 1)'!D6</f>
        <v>0</v>
      </c>
      <c r="K3" s="311"/>
      <c r="L3" s="311"/>
      <c r="M3" s="311"/>
      <c r="N3" s="311"/>
    </row>
    <row r="4" spans="1:14" x14ac:dyDescent="0.25">
      <c r="A4" s="94"/>
      <c r="B4" s="94"/>
      <c r="C4" s="94"/>
      <c r="D4" s="94"/>
      <c r="E4" s="94"/>
      <c r="F4" s="94"/>
      <c r="G4" s="94"/>
      <c r="H4" s="94"/>
      <c r="I4" s="94"/>
      <c r="J4" s="94"/>
      <c r="K4" s="94"/>
      <c r="L4" s="94"/>
      <c r="M4" s="94"/>
      <c r="N4" s="94"/>
    </row>
    <row r="5" spans="1:14" ht="21" x14ac:dyDescent="0.3">
      <c r="A5" s="100" t="s">
        <v>1</v>
      </c>
      <c r="B5" s="101" t="s">
        <v>32</v>
      </c>
      <c r="C5" s="94"/>
      <c r="D5" s="94"/>
      <c r="E5" s="94"/>
      <c r="F5" s="94"/>
      <c r="G5" s="94"/>
      <c r="H5" s="94"/>
      <c r="I5" s="94"/>
      <c r="J5" s="94"/>
      <c r="K5" s="94"/>
      <c r="L5" s="94"/>
      <c r="M5" s="94"/>
      <c r="N5" s="94"/>
    </row>
    <row r="6" spans="1:14" ht="11.25" customHeight="1" x14ac:dyDescent="0.25">
      <c r="A6" s="94"/>
      <c r="B6" s="94"/>
      <c r="C6" s="94"/>
      <c r="D6" s="92"/>
      <c r="E6" s="94"/>
      <c r="F6" s="94"/>
      <c r="G6" s="94"/>
      <c r="H6" s="94"/>
      <c r="I6" s="94"/>
      <c r="J6" s="94"/>
      <c r="K6" s="94"/>
      <c r="L6" s="94"/>
      <c r="M6" s="94"/>
      <c r="N6" s="94"/>
    </row>
    <row r="7" spans="1:14" ht="95.25" customHeight="1" x14ac:dyDescent="0.25">
      <c r="A7" s="94"/>
      <c r="B7" s="278" t="s">
        <v>73</v>
      </c>
      <c r="C7" s="278"/>
      <c r="D7" s="278"/>
      <c r="E7" s="278"/>
      <c r="F7" s="278"/>
      <c r="G7" s="278"/>
      <c r="H7" s="278"/>
      <c r="I7" s="278"/>
      <c r="J7" s="278"/>
      <c r="K7" s="278"/>
      <c r="L7" s="278"/>
      <c r="M7" s="278"/>
      <c r="N7" s="278"/>
    </row>
    <row r="8" spans="1:14" ht="21" customHeight="1" x14ac:dyDescent="0.25">
      <c r="A8" s="94"/>
      <c r="B8" s="230" t="s">
        <v>23</v>
      </c>
      <c r="C8" s="230"/>
      <c r="D8" s="230"/>
      <c r="E8" s="230"/>
      <c r="F8" s="230"/>
      <c r="G8" s="230"/>
      <c r="H8" s="230"/>
      <c r="I8" s="230"/>
      <c r="J8" s="230"/>
      <c r="K8" s="230"/>
      <c r="L8" s="230"/>
      <c r="M8" s="230"/>
      <c r="N8" s="230"/>
    </row>
    <row r="9" spans="1:14" ht="15" customHeight="1" x14ac:dyDescent="0.25">
      <c r="A9" s="94"/>
      <c r="B9" s="94"/>
      <c r="C9" s="96" t="s">
        <v>61</v>
      </c>
      <c r="D9" s="212" t="s">
        <v>7</v>
      </c>
      <c r="E9" s="312">
        <f>'Cement Calibration (Page 2)'!K32</f>
        <v>0</v>
      </c>
      <c r="F9" s="223"/>
      <c r="G9" s="212" t="s">
        <v>7</v>
      </c>
      <c r="H9" s="152"/>
      <c r="I9" s="313">
        <f>E9/2</f>
        <v>0</v>
      </c>
      <c r="J9" s="314"/>
      <c r="K9" s="219" t="s">
        <v>66</v>
      </c>
      <c r="L9" s="220"/>
      <c r="M9" s="220"/>
      <c r="N9" s="220"/>
    </row>
    <row r="10" spans="1:14" ht="15" customHeight="1" x14ac:dyDescent="0.25">
      <c r="A10" s="94"/>
      <c r="B10" s="94"/>
      <c r="C10" s="171">
        <v>2</v>
      </c>
      <c r="D10" s="213"/>
      <c r="E10" s="225">
        <v>2</v>
      </c>
      <c r="F10" s="225"/>
      <c r="G10" s="213"/>
      <c r="H10" s="153"/>
      <c r="I10" s="315"/>
      <c r="J10" s="316"/>
      <c r="K10" s="219"/>
      <c r="L10" s="220"/>
      <c r="M10" s="220"/>
      <c r="N10" s="220"/>
    </row>
    <row r="11" spans="1:14" ht="19.5" customHeight="1" x14ac:dyDescent="0.25">
      <c r="A11" s="94"/>
      <c r="B11" s="169"/>
      <c r="C11" s="320" t="s">
        <v>155</v>
      </c>
      <c r="D11" s="320"/>
      <c r="E11" s="320"/>
      <c r="F11" s="320"/>
      <c r="G11" s="169"/>
      <c r="H11" s="169"/>
      <c r="I11" s="169"/>
      <c r="J11" s="169"/>
      <c r="K11" s="169"/>
      <c r="L11" s="169"/>
      <c r="M11" s="169"/>
      <c r="N11" s="169"/>
    </row>
    <row r="12" spans="1:14" ht="11.25" customHeight="1" x14ac:dyDescent="0.25">
      <c r="A12" s="94"/>
      <c r="B12" s="169"/>
      <c r="C12" s="169"/>
      <c r="D12" s="169"/>
      <c r="E12" s="169"/>
      <c r="F12" s="169"/>
      <c r="G12" s="169"/>
      <c r="H12" s="169"/>
      <c r="I12" s="169"/>
      <c r="J12" s="169"/>
      <c r="K12" s="169"/>
      <c r="L12" s="169"/>
      <c r="M12" s="169"/>
      <c r="N12" s="169"/>
    </row>
    <row r="13" spans="1:14" ht="27" customHeight="1" x14ac:dyDescent="0.25">
      <c r="A13" s="94"/>
      <c r="B13" s="321" t="s">
        <v>129</v>
      </c>
      <c r="C13" s="321"/>
      <c r="D13" s="321"/>
      <c r="E13" s="321"/>
      <c r="F13" s="321"/>
      <c r="G13" s="321"/>
      <c r="H13" s="321"/>
      <c r="I13" s="321"/>
      <c r="J13" s="322">
        <f>IF('Agg moisture (page 1)'!H21="",'Agg moisture (page 1)'!G28,'Agg moisture (page 1)'!H28)</f>
        <v>0</v>
      </c>
      <c r="K13" s="323"/>
      <c r="L13" s="324"/>
      <c r="M13" s="325" t="s">
        <v>67</v>
      </c>
      <c r="N13" s="326"/>
    </row>
    <row r="14" spans="1:14" ht="13.5" customHeight="1" x14ac:dyDescent="0.25">
      <c r="A14" s="94"/>
      <c r="B14" s="169"/>
      <c r="C14" s="169"/>
      <c r="D14" s="169"/>
      <c r="E14" s="169"/>
      <c r="F14" s="169"/>
      <c r="G14" s="169"/>
      <c r="H14" s="169"/>
      <c r="I14" s="169"/>
      <c r="J14" s="169"/>
      <c r="K14" s="169"/>
      <c r="L14" s="169"/>
      <c r="M14" s="169"/>
      <c r="N14" s="169"/>
    </row>
    <row r="15" spans="1:14" ht="19.5" customHeight="1" x14ac:dyDescent="0.25">
      <c r="A15" s="94"/>
      <c r="B15" s="230" t="s">
        <v>33</v>
      </c>
      <c r="C15" s="230"/>
      <c r="D15" s="230"/>
      <c r="E15" s="230"/>
      <c r="F15" s="230"/>
      <c r="G15" s="230"/>
      <c r="H15" s="230"/>
      <c r="I15" s="230"/>
      <c r="J15" s="156"/>
      <c r="K15" s="156"/>
      <c r="L15" s="169"/>
      <c r="M15" s="169"/>
      <c r="N15" s="169"/>
    </row>
    <row r="16" spans="1:14" ht="14.25" customHeight="1" x14ac:dyDescent="0.25">
      <c r="A16" s="94"/>
      <c r="B16" s="169"/>
      <c r="C16" s="169"/>
      <c r="D16" s="169"/>
      <c r="E16" s="169"/>
      <c r="F16" s="169"/>
      <c r="G16" s="169"/>
      <c r="H16" s="169"/>
      <c r="I16" s="169"/>
      <c r="J16" s="169"/>
      <c r="K16" s="169"/>
      <c r="L16" s="169"/>
      <c r="M16" s="169"/>
      <c r="N16" s="169"/>
    </row>
    <row r="17" spans="1:15" ht="15" customHeight="1" x14ac:dyDescent="0.25">
      <c r="A17" s="94"/>
      <c r="B17" s="317" t="s">
        <v>158</v>
      </c>
      <c r="C17" s="317"/>
      <c r="D17" s="212" t="s">
        <v>7</v>
      </c>
      <c r="E17" s="102">
        <f>'Agg moisture (page 1)'!E18/(1+'Agg moisture (page 1)'!G27/100)</f>
        <v>0</v>
      </c>
      <c r="F17" s="103" t="s">
        <v>24</v>
      </c>
      <c r="G17" s="104">
        <f>J13</f>
        <v>0</v>
      </c>
      <c r="H17" s="212" t="s">
        <v>7</v>
      </c>
      <c r="I17" s="313">
        <f>(E17*G17)/100</f>
        <v>0</v>
      </c>
      <c r="J17" s="314"/>
      <c r="K17" s="273" t="s">
        <v>68</v>
      </c>
      <c r="L17" s="318"/>
      <c r="M17" s="318"/>
      <c r="N17" s="318"/>
    </row>
    <row r="18" spans="1:15" ht="15" customHeight="1" x14ac:dyDescent="0.25">
      <c r="A18" s="94"/>
      <c r="B18" s="319">
        <v>100</v>
      </c>
      <c r="C18" s="319"/>
      <c r="D18" s="213"/>
      <c r="E18" s="105"/>
      <c r="F18" s="106">
        <v>100</v>
      </c>
      <c r="G18" s="105"/>
      <c r="H18" s="213"/>
      <c r="I18" s="315"/>
      <c r="J18" s="316"/>
      <c r="K18" s="273"/>
      <c r="L18" s="318"/>
      <c r="M18" s="318"/>
      <c r="N18" s="318"/>
    </row>
    <row r="19" spans="1:15" ht="15" customHeight="1" x14ac:dyDescent="0.3">
      <c r="A19" s="94"/>
      <c r="B19" s="171"/>
      <c r="C19" s="171"/>
      <c r="D19" s="153"/>
      <c r="E19" s="105"/>
      <c r="F19" s="106"/>
      <c r="G19" s="105"/>
      <c r="H19" s="153"/>
      <c r="I19" s="107"/>
      <c r="J19" s="107"/>
      <c r="K19" s="107"/>
      <c r="L19" s="108"/>
      <c r="M19" s="108"/>
      <c r="N19" s="163"/>
    </row>
    <row r="20" spans="1:15" ht="23.25" customHeight="1" x14ac:dyDescent="0.25">
      <c r="A20" s="94"/>
      <c r="B20" s="171"/>
      <c r="C20" s="162" t="s">
        <v>74</v>
      </c>
      <c r="D20" s="162"/>
      <c r="E20" s="104">
        <f>'Agg moisture (page 1)'!E18</f>
        <v>0</v>
      </c>
      <c r="F20" s="172" t="s">
        <v>107</v>
      </c>
      <c r="G20" s="104">
        <f>I17</f>
        <v>0</v>
      </c>
      <c r="H20" s="109"/>
      <c r="I20" s="327">
        <f>E20+G20</f>
        <v>0</v>
      </c>
      <c r="J20" s="328"/>
      <c r="K20" s="256" t="s">
        <v>76</v>
      </c>
      <c r="L20" s="258"/>
      <c r="M20" s="258"/>
      <c r="N20" s="258"/>
    </row>
    <row r="21" spans="1:15" ht="15" customHeight="1" x14ac:dyDescent="0.3">
      <c r="A21" s="94"/>
      <c r="B21" s="171"/>
      <c r="C21" s="171"/>
      <c r="D21" s="153"/>
      <c r="E21" s="105"/>
      <c r="F21" s="106"/>
      <c r="G21" s="105"/>
      <c r="H21" s="153"/>
      <c r="I21" s="107"/>
      <c r="J21" s="107"/>
      <c r="K21" s="107"/>
      <c r="L21" s="108"/>
      <c r="M21" s="108"/>
      <c r="N21" s="163"/>
    </row>
    <row r="22" spans="1:15" ht="12.75" customHeight="1" x14ac:dyDescent="0.25">
      <c r="A22" s="94"/>
      <c r="B22" s="171"/>
      <c r="C22" s="110" t="s">
        <v>69</v>
      </c>
      <c r="D22" s="329" t="s">
        <v>7</v>
      </c>
      <c r="E22" s="331">
        <f>I20</f>
        <v>0</v>
      </c>
      <c r="F22" s="332"/>
      <c r="G22" s="329" t="s">
        <v>7</v>
      </c>
      <c r="H22" s="313">
        <f>E22/14</f>
        <v>0</v>
      </c>
      <c r="I22" s="314"/>
      <c r="J22" s="333" t="s">
        <v>85</v>
      </c>
      <c r="K22" s="333"/>
      <c r="L22" s="333"/>
      <c r="M22" s="333"/>
      <c r="N22" s="333"/>
    </row>
    <row r="23" spans="1:15" ht="12.75" customHeight="1" x14ac:dyDescent="0.25">
      <c r="A23" s="94"/>
      <c r="B23" s="171"/>
      <c r="C23" s="171">
        <v>14</v>
      </c>
      <c r="D23" s="330"/>
      <c r="E23" s="334">
        <v>14</v>
      </c>
      <c r="F23" s="334"/>
      <c r="G23" s="330"/>
      <c r="H23" s="315"/>
      <c r="I23" s="316"/>
      <c r="J23" s="333"/>
      <c r="K23" s="333"/>
      <c r="L23" s="333"/>
      <c r="M23" s="333"/>
      <c r="N23" s="333"/>
    </row>
    <row r="24" spans="1:15" ht="7.5" customHeight="1" x14ac:dyDescent="0.25">
      <c r="A24" s="94"/>
      <c r="B24" s="171"/>
      <c r="C24" s="171"/>
      <c r="D24" s="173"/>
      <c r="E24" s="175"/>
      <c r="F24" s="175"/>
      <c r="G24" s="173"/>
      <c r="H24" s="173"/>
      <c r="I24" s="173"/>
      <c r="J24" s="174"/>
      <c r="K24" s="174"/>
      <c r="L24" s="174"/>
      <c r="M24" s="174"/>
      <c r="N24" s="174"/>
    </row>
    <row r="25" spans="1:15" ht="17.25" customHeight="1" x14ac:dyDescent="0.25">
      <c r="A25" s="94"/>
      <c r="B25" s="230" t="s">
        <v>72</v>
      </c>
      <c r="C25" s="230"/>
      <c r="D25" s="230"/>
      <c r="E25" s="230"/>
      <c r="F25" s="230"/>
      <c r="G25" s="230"/>
      <c r="H25" s="230"/>
      <c r="I25" s="230"/>
      <c r="J25" s="174"/>
      <c r="K25" s="174"/>
      <c r="L25" s="174"/>
      <c r="M25" s="174"/>
      <c r="N25" s="174"/>
    </row>
    <row r="26" spans="1:15" ht="21" customHeight="1" x14ac:dyDescent="0.25">
      <c r="A26" s="94"/>
      <c r="B26" s="156"/>
      <c r="C26" s="364" t="s">
        <v>163</v>
      </c>
      <c r="D26" s="365"/>
      <c r="E26" s="365"/>
      <c r="F26" s="365"/>
      <c r="G26" s="370">
        <v>0.97499999999999998</v>
      </c>
      <c r="H26" s="370"/>
      <c r="I26" s="178" t="s">
        <v>108</v>
      </c>
      <c r="J26" s="111">
        <f>H22</f>
        <v>0</v>
      </c>
      <c r="K26" s="111" t="s">
        <v>7</v>
      </c>
      <c r="L26" s="366">
        <f>G26*J26</f>
        <v>0</v>
      </c>
      <c r="M26" s="367"/>
      <c r="N26" s="112" t="s">
        <v>63</v>
      </c>
    </row>
    <row r="27" spans="1:15" ht="5.25" customHeight="1" x14ac:dyDescent="0.25">
      <c r="A27" s="94"/>
      <c r="B27" s="156"/>
      <c r="C27" s="113"/>
      <c r="D27" s="113"/>
      <c r="E27" s="113"/>
      <c r="F27" s="113"/>
      <c r="G27" s="113"/>
      <c r="H27" s="114"/>
      <c r="I27" s="114"/>
      <c r="J27" s="114"/>
      <c r="K27" s="114"/>
      <c r="L27" s="115"/>
      <c r="M27" s="115"/>
      <c r="N27" s="174"/>
    </row>
    <row r="28" spans="1:15" ht="21" customHeight="1" x14ac:dyDescent="0.25">
      <c r="A28" s="94"/>
      <c r="B28" s="156"/>
      <c r="C28" s="364" t="s">
        <v>164</v>
      </c>
      <c r="D28" s="365"/>
      <c r="E28" s="365"/>
      <c r="F28" s="365"/>
      <c r="G28" s="370">
        <v>1.024</v>
      </c>
      <c r="H28" s="370"/>
      <c r="I28" s="178" t="s">
        <v>108</v>
      </c>
      <c r="J28" s="111">
        <f>H22</f>
        <v>0</v>
      </c>
      <c r="K28" s="111" t="s">
        <v>7</v>
      </c>
      <c r="L28" s="366">
        <f>G28*J28</f>
        <v>0</v>
      </c>
      <c r="M28" s="367"/>
      <c r="N28" s="112" t="s">
        <v>63</v>
      </c>
    </row>
    <row r="29" spans="1:15" ht="10.5" customHeight="1" thickBot="1" x14ac:dyDescent="0.3">
      <c r="A29" s="94"/>
      <c r="B29" s="94"/>
      <c r="C29" s="94"/>
      <c r="D29" s="94"/>
      <c r="E29" s="94"/>
      <c r="F29" s="94"/>
      <c r="G29" s="94"/>
      <c r="H29" s="94"/>
      <c r="I29" s="94"/>
      <c r="J29" s="94"/>
      <c r="K29" s="94"/>
      <c r="L29" s="94"/>
      <c r="M29" s="94"/>
      <c r="N29" s="94"/>
    </row>
    <row r="30" spans="1:15" ht="19.5" thickBot="1" x14ac:dyDescent="0.35">
      <c r="A30" s="94"/>
      <c r="B30" s="94"/>
      <c r="C30" s="116"/>
      <c r="D30" s="279" t="s">
        <v>16</v>
      </c>
      <c r="E30" s="280"/>
      <c r="F30" s="281" t="s">
        <v>17</v>
      </c>
      <c r="G30" s="280"/>
      <c r="H30" s="281" t="s">
        <v>18</v>
      </c>
      <c r="I30" s="280"/>
      <c r="J30" s="281" t="s">
        <v>20</v>
      </c>
      <c r="K30" s="368"/>
      <c r="L30" s="369"/>
      <c r="M30" s="107"/>
      <c r="N30" s="117"/>
      <c r="O30" s="52"/>
    </row>
    <row r="31" spans="1:15" ht="27" customHeight="1" x14ac:dyDescent="0.3">
      <c r="A31" s="94"/>
      <c r="B31" s="94"/>
      <c r="C31" s="118" t="s">
        <v>75</v>
      </c>
      <c r="D31" s="359"/>
      <c r="E31" s="360"/>
      <c r="F31" s="361"/>
      <c r="G31" s="360"/>
      <c r="H31" s="361"/>
      <c r="I31" s="360"/>
      <c r="J31" s="361"/>
      <c r="K31" s="362"/>
      <c r="L31" s="363"/>
      <c r="M31" s="119" t="s">
        <v>70</v>
      </c>
      <c r="N31" s="120"/>
      <c r="O31" s="52"/>
    </row>
    <row r="32" spans="1:15" ht="27" customHeight="1" thickBot="1" x14ac:dyDescent="0.35">
      <c r="A32" s="94"/>
      <c r="B32" s="94"/>
      <c r="C32" s="121" t="s">
        <v>102</v>
      </c>
      <c r="D32" s="351">
        <f>I9</f>
        <v>0</v>
      </c>
      <c r="E32" s="352"/>
      <c r="F32" s="353">
        <f>I9</f>
        <v>0</v>
      </c>
      <c r="G32" s="352"/>
      <c r="H32" s="353">
        <f>I9</f>
        <v>0</v>
      </c>
      <c r="I32" s="352"/>
      <c r="J32" s="353">
        <f>I9</f>
        <v>0</v>
      </c>
      <c r="K32" s="354"/>
      <c r="L32" s="355"/>
      <c r="M32" s="107"/>
      <c r="N32" s="117"/>
      <c r="O32" s="52"/>
    </row>
    <row r="33" spans="1:19" ht="27" customHeight="1" x14ac:dyDescent="0.3">
      <c r="A33" s="94"/>
      <c r="B33" s="94"/>
      <c r="C33" s="122" t="s">
        <v>96</v>
      </c>
      <c r="D33" s="335"/>
      <c r="E33" s="336"/>
      <c r="F33" s="337"/>
      <c r="G33" s="336"/>
      <c r="H33" s="338"/>
      <c r="I33" s="339"/>
      <c r="J33" s="338"/>
      <c r="K33" s="340"/>
      <c r="L33" s="341"/>
      <c r="M33" s="123"/>
      <c r="N33" s="95"/>
      <c r="O33" s="52"/>
    </row>
    <row r="34" spans="1:19" ht="27" customHeight="1" x14ac:dyDescent="0.3">
      <c r="A34" s="94"/>
      <c r="B34" s="94"/>
      <c r="C34" s="124" t="s">
        <v>92</v>
      </c>
      <c r="D34" s="342"/>
      <c r="E34" s="343"/>
      <c r="F34" s="344"/>
      <c r="G34" s="343"/>
      <c r="H34" s="344"/>
      <c r="I34" s="343"/>
      <c r="J34" s="344"/>
      <c r="K34" s="345"/>
      <c r="L34" s="346"/>
      <c r="M34" s="123"/>
      <c r="N34" s="95"/>
      <c r="O34" s="52"/>
      <c r="S34" s="53"/>
    </row>
    <row r="35" spans="1:19" ht="27" customHeight="1" thickBot="1" x14ac:dyDescent="0.35">
      <c r="A35" s="94"/>
      <c r="B35" s="94"/>
      <c r="C35" s="125" t="s">
        <v>97</v>
      </c>
      <c r="D35" s="347">
        <f>D33-D34</f>
        <v>0</v>
      </c>
      <c r="E35" s="348"/>
      <c r="F35" s="371">
        <f>F33-F34</f>
        <v>0</v>
      </c>
      <c r="G35" s="372"/>
      <c r="H35" s="348">
        <f>H33-H34</f>
        <v>0</v>
      </c>
      <c r="I35" s="348"/>
      <c r="J35" s="371">
        <f>J33-J34</f>
        <v>0</v>
      </c>
      <c r="K35" s="373"/>
      <c r="L35" s="374"/>
      <c r="M35" s="107"/>
      <c r="N35" s="117"/>
      <c r="O35" s="52"/>
    </row>
    <row r="36" spans="1:19" ht="15" customHeight="1" thickBot="1" x14ac:dyDescent="0.35">
      <c r="A36" s="94"/>
      <c r="B36" s="94"/>
      <c r="C36" s="85"/>
      <c r="D36" s="85"/>
      <c r="E36" s="95"/>
      <c r="F36" s="95"/>
      <c r="G36" s="95"/>
      <c r="H36" s="95"/>
      <c r="I36" s="95"/>
      <c r="J36" s="95"/>
      <c r="K36" s="95"/>
      <c r="L36" s="95"/>
      <c r="M36" s="95"/>
      <c r="N36" s="95"/>
      <c r="O36" s="52"/>
    </row>
    <row r="37" spans="1:19" ht="23.25" customHeight="1" thickTop="1" thickBot="1" x14ac:dyDescent="0.35">
      <c r="A37" s="94"/>
      <c r="B37" s="94"/>
      <c r="C37" s="126" t="s">
        <v>37</v>
      </c>
      <c r="D37" s="375" t="str">
        <f>IF(J31="",IF(H31="",IF(F31="","need min # trials",F31),H31),J31)</f>
        <v>need min # trials</v>
      </c>
      <c r="E37" s="376"/>
      <c r="F37" s="377"/>
      <c r="G37" s="105" t="s">
        <v>71</v>
      </c>
      <c r="H37" s="95"/>
      <c r="I37" s="95"/>
      <c r="J37" s="95"/>
      <c r="K37" s="95"/>
      <c r="L37" s="95"/>
      <c r="M37" s="95"/>
      <c r="N37" s="95"/>
      <c r="O37" s="52"/>
    </row>
    <row r="38" spans="1:19" ht="24" customHeight="1" thickTop="1" x14ac:dyDescent="0.25">
      <c r="A38" s="94"/>
      <c r="B38" s="94"/>
      <c r="C38" s="127" t="s">
        <v>165</v>
      </c>
      <c r="D38" s="94"/>
      <c r="E38" s="94"/>
      <c r="F38" s="179" t="s">
        <v>112</v>
      </c>
      <c r="G38" s="252"/>
      <c r="H38" s="252"/>
      <c r="I38" s="252"/>
      <c r="J38" s="252"/>
      <c r="K38" s="252"/>
      <c r="L38" s="252"/>
      <c r="M38" s="252"/>
      <c r="N38" s="252"/>
      <c r="O38" s="54"/>
    </row>
    <row r="39" spans="1:19" s="51" customFormat="1" x14ac:dyDescent="0.25"/>
    <row r="40" spans="1:19" s="51" customFormat="1" x14ac:dyDescent="0.25"/>
    <row r="41" spans="1:19" s="51" customFormat="1" x14ac:dyDescent="0.25"/>
    <row r="42" spans="1:19" s="51" customFormat="1" x14ac:dyDescent="0.25"/>
    <row r="43" spans="1:19" s="51" customFormat="1" x14ac:dyDescent="0.25"/>
    <row r="44" spans="1:19" s="51" customFormat="1" x14ac:dyDescent="0.25"/>
    <row r="45" spans="1:19" s="51" customFormat="1" x14ac:dyDescent="0.25"/>
    <row r="46" spans="1:19" s="51" customFormat="1" x14ac:dyDescent="0.25"/>
    <row r="47" spans="1:19" s="51" customFormat="1" x14ac:dyDescent="0.25"/>
    <row r="48" spans="1:19"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sheetData>
  <sheetProtection password="BC24" sheet="1" objects="1" scenarios="1"/>
  <mergeCells count="67">
    <mergeCell ref="K9:N10"/>
    <mergeCell ref="G26:H26"/>
    <mergeCell ref="G28:H28"/>
    <mergeCell ref="H3:I3"/>
    <mergeCell ref="J3:N3"/>
    <mergeCell ref="M13:N13"/>
    <mergeCell ref="B15:I15"/>
    <mergeCell ref="C11:F11"/>
    <mergeCell ref="B13:I13"/>
    <mergeCell ref="J13:L13"/>
    <mergeCell ref="B17:C17"/>
    <mergeCell ref="D17:D18"/>
    <mergeCell ref="I20:J20"/>
    <mergeCell ref="D22:D23"/>
    <mergeCell ref="G22:G23"/>
    <mergeCell ref="H22:I23"/>
    <mergeCell ref="G38:N38"/>
    <mergeCell ref="A1:N1"/>
    <mergeCell ref="B7:N7"/>
    <mergeCell ref="B8:N8"/>
    <mergeCell ref="D9:D10"/>
    <mergeCell ref="E9:F9"/>
    <mergeCell ref="G9:G10"/>
    <mergeCell ref="I9:J10"/>
    <mergeCell ref="E10:F10"/>
    <mergeCell ref="D2:G2"/>
    <mergeCell ref="H2:I2"/>
    <mergeCell ref="J2:N2"/>
    <mergeCell ref="D3:G3"/>
    <mergeCell ref="H17:H18"/>
    <mergeCell ref="I17:J18"/>
    <mergeCell ref="B18:C18"/>
    <mergeCell ref="J22:N23"/>
    <mergeCell ref="E23:F23"/>
    <mergeCell ref="E22:F22"/>
    <mergeCell ref="H33:I33"/>
    <mergeCell ref="J33:L33"/>
    <mergeCell ref="B25:I25"/>
    <mergeCell ref="L26:M26"/>
    <mergeCell ref="D30:E30"/>
    <mergeCell ref="F30:G30"/>
    <mergeCell ref="H30:I30"/>
    <mergeCell ref="J30:L30"/>
    <mergeCell ref="L28:M28"/>
    <mergeCell ref="C26:F26"/>
    <mergeCell ref="C28:F28"/>
    <mergeCell ref="D34:E34"/>
    <mergeCell ref="F34:G34"/>
    <mergeCell ref="H34:I34"/>
    <mergeCell ref="J34:L34"/>
    <mergeCell ref="D37:F37"/>
    <mergeCell ref="K17:N18"/>
    <mergeCell ref="K20:N20"/>
    <mergeCell ref="D35:E35"/>
    <mergeCell ref="F35:G35"/>
    <mergeCell ref="H35:I35"/>
    <mergeCell ref="J35:L35"/>
    <mergeCell ref="D31:E31"/>
    <mergeCell ref="F31:G31"/>
    <mergeCell ref="H31:I31"/>
    <mergeCell ref="J31:L31"/>
    <mergeCell ref="D32:E32"/>
    <mergeCell ref="F32:G32"/>
    <mergeCell ref="H32:I32"/>
    <mergeCell ref="J32:L32"/>
    <mergeCell ref="D33:E33"/>
    <mergeCell ref="F33:G33"/>
  </mergeCells>
  <pageMargins left="0.25" right="0.25" top="0.25" bottom="0.25" header="0" footer="0"/>
  <pageSetup scale="90" orientation="portrait" horizontalDpi="1200" verticalDpi="1200" r:id="rId1"/>
  <headerFooter>
    <oddHeader>&amp;RPage 5 of 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zoomScaleNormal="100" zoomScaleSheetLayoutView="100" workbookViewId="0">
      <selection activeCell="M30" sqref="M30"/>
    </sheetView>
  </sheetViews>
  <sheetFormatPr defaultRowHeight="15" x14ac:dyDescent="0.25"/>
  <cols>
    <col min="1" max="1" width="2.5703125" customWidth="1"/>
    <col min="2" max="2" width="29.7109375" customWidth="1"/>
    <col min="3" max="3" width="7.28515625" customWidth="1"/>
    <col min="4" max="4" width="6.5703125" customWidth="1"/>
    <col min="5" max="5" width="6.140625" customWidth="1"/>
    <col min="6" max="6" width="3.85546875" customWidth="1"/>
    <col min="7" max="8" width="14" customWidth="1"/>
    <col min="9" max="9" width="11.5703125" customWidth="1"/>
  </cols>
  <sheetData>
    <row r="1" spans="1:34" ht="24.75" customHeight="1" x14ac:dyDescent="0.25">
      <c r="A1" s="277" t="s">
        <v>6</v>
      </c>
      <c r="B1" s="277"/>
      <c r="C1" s="277"/>
      <c r="D1" s="277"/>
      <c r="E1" s="277"/>
      <c r="F1" s="277"/>
      <c r="G1" s="277"/>
      <c r="H1" s="277"/>
      <c r="I1" s="277"/>
      <c r="J1" s="94"/>
      <c r="K1" s="51"/>
      <c r="L1" s="51"/>
      <c r="M1" s="51"/>
      <c r="N1" s="51"/>
      <c r="O1" s="51"/>
      <c r="P1" s="51"/>
      <c r="Q1" s="51"/>
      <c r="R1" s="51"/>
      <c r="S1" s="51"/>
      <c r="T1" s="51"/>
      <c r="U1" s="51"/>
      <c r="V1" s="51"/>
      <c r="W1" s="51"/>
      <c r="X1" s="51"/>
      <c r="Y1" s="51"/>
      <c r="Z1" s="51"/>
      <c r="AA1" s="51"/>
      <c r="AB1" s="51"/>
      <c r="AC1" s="51"/>
      <c r="AD1" s="51"/>
      <c r="AE1" s="51"/>
      <c r="AF1" s="51"/>
      <c r="AG1" s="51"/>
      <c r="AH1" s="51"/>
    </row>
    <row r="2" spans="1:34" ht="36.75" customHeight="1" x14ac:dyDescent="0.25">
      <c r="A2" s="128"/>
      <c r="B2" s="180" t="s">
        <v>109</v>
      </c>
      <c r="C2" s="221">
        <f>'Agg moisture (page 1)'!D9</f>
        <v>0</v>
      </c>
      <c r="D2" s="221"/>
      <c r="E2" s="221"/>
      <c r="F2" s="221"/>
      <c r="G2" s="378" t="s">
        <v>110</v>
      </c>
      <c r="H2" s="379"/>
      <c r="I2" s="296">
        <f>'Agg moisture (page 1)'!D5</f>
        <v>0</v>
      </c>
      <c r="J2" s="296"/>
      <c r="K2" s="51"/>
      <c r="L2" s="51"/>
      <c r="M2" s="51"/>
      <c r="N2" s="51"/>
      <c r="O2" s="51"/>
      <c r="P2" s="51"/>
      <c r="Q2" s="51"/>
      <c r="R2" s="51"/>
      <c r="S2" s="51"/>
      <c r="T2" s="51"/>
      <c r="U2" s="51"/>
      <c r="V2" s="51"/>
      <c r="W2" s="51"/>
      <c r="X2" s="51"/>
      <c r="Y2" s="51"/>
      <c r="Z2" s="51"/>
      <c r="AA2" s="51"/>
      <c r="AB2" s="51"/>
      <c r="AC2" s="51"/>
      <c r="AD2" s="51"/>
      <c r="AE2" s="51"/>
      <c r="AF2" s="51"/>
      <c r="AG2" s="51"/>
      <c r="AH2" s="51"/>
    </row>
    <row r="3" spans="1:34" ht="21" customHeight="1" x14ac:dyDescent="0.25">
      <c r="A3" s="128"/>
      <c r="B3" s="180" t="s">
        <v>113</v>
      </c>
      <c r="C3" s="221">
        <f>'Agg moisture (page 1)'!D10</f>
        <v>0</v>
      </c>
      <c r="D3" s="221"/>
      <c r="E3" s="221"/>
      <c r="F3" s="221"/>
      <c r="G3" s="378" t="s">
        <v>114</v>
      </c>
      <c r="H3" s="379"/>
      <c r="I3" s="383">
        <f>'Agg moisture (page 1)'!D6</f>
        <v>0</v>
      </c>
      <c r="J3" s="383"/>
      <c r="K3" s="51"/>
      <c r="L3" s="51"/>
      <c r="M3" s="51"/>
      <c r="N3" s="51"/>
      <c r="O3" s="51"/>
      <c r="P3" s="51"/>
      <c r="Q3" s="51"/>
      <c r="R3" s="51"/>
      <c r="S3" s="51"/>
      <c r="T3" s="51"/>
      <c r="U3" s="51"/>
      <c r="V3" s="51"/>
      <c r="W3" s="51"/>
      <c r="X3" s="51"/>
      <c r="Y3" s="51"/>
      <c r="Z3" s="51"/>
      <c r="AA3" s="51"/>
      <c r="AB3" s="51"/>
      <c r="AC3" s="51"/>
      <c r="AD3" s="51"/>
      <c r="AE3" s="51"/>
      <c r="AF3" s="51"/>
      <c r="AG3" s="51"/>
      <c r="AH3" s="51"/>
    </row>
    <row r="4" spans="1:34" ht="21" customHeight="1" x14ac:dyDescent="0.25">
      <c r="A4" s="99"/>
      <c r="B4" s="94"/>
      <c r="C4" s="94"/>
      <c r="D4" s="94"/>
      <c r="E4" s="94"/>
      <c r="F4" s="94"/>
      <c r="G4" s="99"/>
      <c r="H4" s="94"/>
      <c r="I4" s="99"/>
      <c r="J4" s="94"/>
      <c r="K4" s="51"/>
      <c r="L4" s="51"/>
      <c r="M4" s="51"/>
      <c r="N4" s="51"/>
      <c r="O4" s="51"/>
      <c r="P4" s="51"/>
      <c r="Q4" s="51"/>
      <c r="R4" s="51"/>
      <c r="S4" s="51"/>
      <c r="T4" s="51"/>
      <c r="U4" s="51"/>
      <c r="V4" s="51"/>
      <c r="W4" s="51"/>
      <c r="X4" s="51"/>
      <c r="Y4" s="51"/>
      <c r="Z4" s="51"/>
      <c r="AA4" s="51"/>
      <c r="AB4" s="51"/>
      <c r="AC4" s="51"/>
      <c r="AD4" s="51"/>
      <c r="AE4" s="51"/>
      <c r="AF4" s="51"/>
      <c r="AG4" s="51"/>
      <c r="AH4" s="51"/>
    </row>
    <row r="5" spans="1:34" ht="21" customHeight="1" thickBot="1" x14ac:dyDescent="0.3">
      <c r="A5" s="99"/>
      <c r="B5" s="94"/>
      <c r="C5" s="94"/>
      <c r="D5" s="94"/>
      <c r="E5" s="94"/>
      <c r="F5" s="94"/>
      <c r="G5" s="99"/>
      <c r="H5" s="94"/>
      <c r="I5" s="99"/>
      <c r="J5" s="94"/>
      <c r="K5" s="51"/>
      <c r="L5" s="51"/>
      <c r="M5" s="51"/>
      <c r="N5" s="51"/>
      <c r="O5" s="51"/>
      <c r="P5" s="51"/>
      <c r="Q5" s="51"/>
      <c r="R5" s="51"/>
      <c r="S5" s="51"/>
      <c r="T5" s="51"/>
      <c r="U5" s="51"/>
      <c r="V5" s="51"/>
      <c r="W5" s="51"/>
      <c r="X5" s="51"/>
      <c r="Y5" s="51"/>
      <c r="Z5" s="51"/>
      <c r="AA5" s="51"/>
      <c r="AB5" s="51"/>
      <c r="AC5" s="51"/>
      <c r="AD5" s="51"/>
      <c r="AE5" s="51"/>
      <c r="AF5" s="51"/>
      <c r="AG5" s="51"/>
      <c r="AH5" s="51"/>
    </row>
    <row r="6" spans="1:34" ht="21" customHeight="1" thickBot="1" x14ac:dyDescent="0.35">
      <c r="A6" s="99"/>
      <c r="B6" s="129" t="s">
        <v>78</v>
      </c>
      <c r="C6" s="95" t="s">
        <v>80</v>
      </c>
      <c r="D6" s="94"/>
      <c r="E6" s="380">
        <f>'Cement Calibration (Page 2)'!K23</f>
        <v>0</v>
      </c>
      <c r="F6" s="381"/>
      <c r="G6" s="99"/>
      <c r="H6" s="94"/>
      <c r="I6" s="99"/>
      <c r="J6" s="94"/>
      <c r="K6" s="51"/>
      <c r="L6" s="51"/>
      <c r="M6" s="51"/>
      <c r="N6" s="51"/>
      <c r="O6" s="51"/>
      <c r="P6" s="51"/>
      <c r="Q6" s="51"/>
      <c r="R6" s="51"/>
      <c r="S6" s="51"/>
      <c r="T6" s="51"/>
      <c r="U6" s="51"/>
      <c r="V6" s="51"/>
      <c r="W6" s="51"/>
      <c r="X6" s="51"/>
      <c r="Y6" s="51"/>
      <c r="Z6" s="51"/>
      <c r="AA6" s="51"/>
      <c r="AB6" s="51"/>
      <c r="AC6" s="51"/>
      <c r="AD6" s="51"/>
      <c r="AE6" s="51"/>
      <c r="AF6" s="51"/>
      <c r="AG6" s="51"/>
      <c r="AH6" s="51"/>
    </row>
    <row r="7" spans="1:34" ht="21" customHeight="1" thickBot="1" x14ac:dyDescent="0.35">
      <c r="A7" s="99"/>
      <c r="B7" s="129"/>
      <c r="C7" s="95"/>
      <c r="D7" s="94"/>
      <c r="E7" s="178"/>
      <c r="F7" s="178"/>
      <c r="G7" s="99"/>
      <c r="H7" s="94"/>
      <c r="I7" s="99"/>
      <c r="J7" s="94"/>
      <c r="K7" s="51"/>
      <c r="L7" s="51"/>
      <c r="M7" s="51"/>
      <c r="N7" s="51"/>
      <c r="O7" s="51"/>
      <c r="P7" s="51"/>
      <c r="Q7" s="51"/>
      <c r="R7" s="51"/>
      <c r="S7" s="51"/>
      <c r="T7" s="51"/>
      <c r="U7" s="51"/>
      <c r="V7" s="51"/>
      <c r="W7" s="51"/>
      <c r="X7" s="51"/>
      <c r="Y7" s="51"/>
      <c r="Z7" s="51"/>
      <c r="AA7" s="51"/>
      <c r="AB7" s="51"/>
      <c r="AC7" s="51"/>
      <c r="AD7" s="51"/>
      <c r="AE7" s="51"/>
      <c r="AF7" s="51"/>
      <c r="AG7" s="51"/>
      <c r="AH7" s="51"/>
    </row>
    <row r="8" spans="1:34" ht="21" customHeight="1" thickBot="1" x14ac:dyDescent="0.35">
      <c r="A8" s="99"/>
      <c r="B8" s="130" t="s">
        <v>79</v>
      </c>
      <c r="C8" s="95" t="s">
        <v>82</v>
      </c>
      <c r="D8" s="94"/>
      <c r="E8" s="382" t="str">
        <f>'Latex Calibration (Page 3)'!H24</f>
        <v>need min # trials</v>
      </c>
      <c r="F8" s="381"/>
      <c r="G8" s="99"/>
      <c r="H8" s="94"/>
      <c r="I8" s="99"/>
      <c r="J8" s="94"/>
      <c r="K8" s="51"/>
      <c r="L8" s="51"/>
      <c r="M8" s="51"/>
      <c r="N8" s="51"/>
      <c r="O8" s="51"/>
      <c r="P8" s="51"/>
      <c r="Q8" s="51"/>
      <c r="R8" s="51"/>
      <c r="S8" s="51"/>
      <c r="T8" s="51"/>
      <c r="U8" s="51"/>
      <c r="V8" s="51"/>
      <c r="W8" s="51"/>
      <c r="X8" s="51"/>
      <c r="Y8" s="51"/>
      <c r="Z8" s="51"/>
      <c r="AA8" s="51"/>
      <c r="AB8" s="51"/>
      <c r="AC8" s="51"/>
      <c r="AD8" s="51"/>
      <c r="AE8" s="51"/>
      <c r="AF8" s="51"/>
      <c r="AG8" s="51"/>
      <c r="AH8" s="51"/>
    </row>
    <row r="9" spans="1:34" ht="21" customHeight="1" thickBot="1" x14ac:dyDescent="0.35">
      <c r="A9" s="99"/>
      <c r="B9" s="130"/>
      <c r="C9" s="95"/>
      <c r="D9" s="94"/>
      <c r="E9" s="178"/>
      <c r="F9" s="178"/>
      <c r="G9" s="99"/>
      <c r="H9" s="94"/>
      <c r="I9" s="99"/>
      <c r="J9" s="94"/>
      <c r="K9" s="51"/>
      <c r="L9" s="51"/>
      <c r="M9" s="51"/>
      <c r="N9" s="51"/>
      <c r="O9" s="51"/>
      <c r="P9" s="51"/>
      <c r="Q9" s="51"/>
      <c r="R9" s="51"/>
      <c r="S9" s="51"/>
      <c r="T9" s="51"/>
      <c r="U9" s="51"/>
      <c r="V9" s="51"/>
      <c r="W9" s="51"/>
      <c r="X9" s="51"/>
      <c r="Y9" s="51"/>
      <c r="Z9" s="51"/>
      <c r="AA9" s="51"/>
      <c r="AB9" s="51"/>
      <c r="AC9" s="51"/>
      <c r="AD9" s="51"/>
      <c r="AE9" s="51"/>
      <c r="AF9" s="51"/>
      <c r="AG9" s="51"/>
      <c r="AH9" s="51"/>
    </row>
    <row r="10" spans="1:34" ht="21" customHeight="1" thickBot="1" x14ac:dyDescent="0.35">
      <c r="A10" s="99"/>
      <c r="B10" s="130" t="s">
        <v>81</v>
      </c>
      <c r="C10" s="95" t="s">
        <v>84</v>
      </c>
      <c r="D10" s="94"/>
      <c r="E10" s="382" t="str">
        <f>'Sand Calibration (Page 4)'!D37</f>
        <v>need min # trials</v>
      </c>
      <c r="F10" s="381"/>
      <c r="G10" s="99"/>
      <c r="H10" s="94"/>
      <c r="I10" s="99"/>
      <c r="J10" s="94"/>
      <c r="K10" s="51"/>
      <c r="L10" s="51"/>
      <c r="M10" s="51"/>
      <c r="N10" s="51"/>
      <c r="O10" s="51"/>
      <c r="P10" s="51"/>
      <c r="Q10" s="51"/>
      <c r="R10" s="51"/>
      <c r="S10" s="51"/>
      <c r="T10" s="51"/>
      <c r="U10" s="51"/>
      <c r="V10" s="51"/>
      <c r="W10" s="51"/>
      <c r="X10" s="51"/>
      <c r="Y10" s="51"/>
      <c r="Z10" s="51"/>
      <c r="AA10" s="51"/>
      <c r="AB10" s="51"/>
      <c r="AC10" s="51"/>
      <c r="AD10" s="51"/>
      <c r="AE10" s="51"/>
      <c r="AF10" s="51"/>
      <c r="AG10" s="51"/>
      <c r="AH10" s="51"/>
    </row>
    <row r="11" spans="1:34" ht="21" customHeight="1" thickBot="1" x14ac:dyDescent="0.35">
      <c r="A11" s="99"/>
      <c r="B11" s="130"/>
      <c r="C11" s="95"/>
      <c r="D11" s="94"/>
      <c r="E11" s="178"/>
      <c r="F11" s="178"/>
      <c r="G11" s="99"/>
      <c r="H11" s="94"/>
      <c r="I11" s="99"/>
      <c r="J11" s="94"/>
      <c r="K11" s="51"/>
      <c r="L11" s="51"/>
      <c r="M11" s="51"/>
      <c r="N11" s="51"/>
      <c r="O11" s="51"/>
      <c r="P11" s="51"/>
      <c r="Q11" s="51"/>
      <c r="R11" s="51"/>
      <c r="S11" s="51"/>
      <c r="T11" s="51"/>
      <c r="U11" s="51"/>
      <c r="V11" s="51"/>
      <c r="W11" s="51"/>
      <c r="X11" s="51"/>
      <c r="Y11" s="51"/>
      <c r="Z11" s="51"/>
      <c r="AA11" s="51"/>
      <c r="AB11" s="51"/>
      <c r="AC11" s="51"/>
      <c r="AD11" s="51"/>
      <c r="AE11" s="51"/>
      <c r="AF11" s="51"/>
      <c r="AG11" s="51"/>
      <c r="AH11" s="51"/>
    </row>
    <row r="12" spans="1:34" ht="21" customHeight="1" thickBot="1" x14ac:dyDescent="0.35">
      <c r="A12" s="99"/>
      <c r="B12" s="130" t="s">
        <v>83</v>
      </c>
      <c r="C12" s="95" t="s">
        <v>156</v>
      </c>
      <c r="D12" s="94"/>
      <c r="E12" s="382" t="str">
        <f>'Stone Calibration (Page 5)'!D37</f>
        <v>need min # trials</v>
      </c>
      <c r="F12" s="381"/>
      <c r="G12" s="99"/>
      <c r="H12" s="94"/>
      <c r="I12" s="99"/>
      <c r="J12" s="94"/>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3" spans="1:34" ht="21" customHeight="1" x14ac:dyDescent="0.25">
      <c r="A13" s="99"/>
      <c r="B13" s="131"/>
      <c r="C13" s="94"/>
      <c r="D13" s="94"/>
      <c r="E13" s="94"/>
      <c r="F13" s="94"/>
      <c r="G13" s="99"/>
      <c r="H13" s="94"/>
      <c r="I13" s="99"/>
      <c r="J13" s="94"/>
      <c r="K13" s="51"/>
      <c r="L13" s="51"/>
      <c r="M13" s="51"/>
      <c r="N13" s="51"/>
      <c r="O13" s="51"/>
      <c r="P13" s="51"/>
      <c r="Q13" s="51"/>
      <c r="R13" s="51"/>
      <c r="S13" s="51"/>
      <c r="T13" s="51"/>
      <c r="U13" s="51"/>
      <c r="V13" s="51"/>
      <c r="W13" s="51"/>
      <c r="X13" s="51"/>
      <c r="Y13" s="51"/>
      <c r="Z13" s="51"/>
      <c r="AA13" s="51"/>
      <c r="AB13" s="51"/>
      <c r="AC13" s="51"/>
      <c r="AD13" s="51"/>
      <c r="AE13" s="51"/>
      <c r="AF13" s="51"/>
      <c r="AG13" s="51"/>
      <c r="AH13" s="51"/>
    </row>
    <row r="14" spans="1:34" ht="21" customHeight="1" x14ac:dyDescent="0.25">
      <c r="A14" s="99"/>
      <c r="B14" s="131"/>
      <c r="C14" s="94"/>
      <c r="D14" s="94"/>
      <c r="E14" s="94"/>
      <c r="F14" s="94"/>
      <c r="G14" s="99"/>
      <c r="H14" s="94"/>
      <c r="I14" s="99"/>
      <c r="J14" s="94"/>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1:34" ht="21" customHeight="1" x14ac:dyDescent="0.25">
      <c r="A15" s="99"/>
      <c r="B15" s="131"/>
      <c r="C15" s="94"/>
      <c r="D15" s="94"/>
      <c r="E15" s="94"/>
      <c r="F15" s="94"/>
      <c r="G15" s="99"/>
      <c r="H15" s="94"/>
      <c r="I15" s="99"/>
      <c r="J15" s="94"/>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1:34" ht="21" customHeight="1" x14ac:dyDescent="0.25">
      <c r="A16" s="99"/>
      <c r="B16" s="131"/>
      <c r="C16" s="94"/>
      <c r="D16" s="94"/>
      <c r="E16" s="94"/>
      <c r="F16" s="94"/>
      <c r="G16" s="99"/>
      <c r="H16" s="94"/>
      <c r="I16" s="99"/>
      <c r="J16" s="94"/>
      <c r="K16" s="51"/>
      <c r="L16" s="51"/>
      <c r="M16" s="51"/>
      <c r="N16" s="51"/>
      <c r="O16" s="51"/>
      <c r="P16" s="51"/>
      <c r="Q16" s="51"/>
      <c r="R16" s="51"/>
      <c r="S16" s="51"/>
      <c r="T16" s="51"/>
      <c r="U16" s="51"/>
      <c r="V16" s="51"/>
      <c r="W16" s="51"/>
      <c r="X16" s="51"/>
      <c r="Y16" s="51"/>
      <c r="Z16" s="51"/>
      <c r="AA16" s="51"/>
      <c r="AB16" s="51"/>
      <c r="AC16" s="51"/>
      <c r="AD16" s="51"/>
      <c r="AE16" s="51"/>
      <c r="AF16" s="51"/>
      <c r="AG16" s="51"/>
      <c r="AH16" s="51"/>
    </row>
    <row r="17" spans="1:34" ht="21" customHeight="1" x14ac:dyDescent="0.25">
      <c r="A17" s="99"/>
      <c r="B17" s="131"/>
      <c r="C17" s="94"/>
      <c r="D17" s="94"/>
      <c r="E17" s="94"/>
      <c r="F17" s="94"/>
      <c r="G17" s="99"/>
      <c r="H17" s="94"/>
      <c r="I17" s="99"/>
      <c r="J17" s="94"/>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1:34" ht="21" customHeight="1" x14ac:dyDescent="0.25">
      <c r="A18" s="99"/>
      <c r="B18" s="131"/>
      <c r="C18" s="94"/>
      <c r="D18" s="94"/>
      <c r="E18" s="94"/>
      <c r="F18" s="94"/>
      <c r="G18" s="99"/>
      <c r="H18" s="94"/>
      <c r="I18" s="99"/>
      <c r="J18" s="94"/>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1:34" ht="21" customHeight="1" x14ac:dyDescent="0.25">
      <c r="A19" s="99"/>
      <c r="B19" s="131"/>
      <c r="C19" s="94"/>
      <c r="D19" s="94"/>
      <c r="E19" s="94"/>
      <c r="F19" s="94"/>
      <c r="G19" s="99"/>
      <c r="H19" s="94"/>
      <c r="I19" s="99"/>
      <c r="J19" s="94"/>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ht="21" customHeight="1" x14ac:dyDescent="0.25">
      <c r="A20" s="99"/>
      <c r="B20" s="131"/>
      <c r="C20" s="94"/>
      <c r="D20" s="94"/>
      <c r="E20" s="94"/>
      <c r="F20" s="94"/>
      <c r="G20" s="99"/>
      <c r="H20" s="94"/>
      <c r="I20" s="99"/>
      <c r="J20" s="94"/>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1:34" ht="21" customHeight="1" x14ac:dyDescent="0.25">
      <c r="A21" s="99"/>
      <c r="B21" s="94"/>
      <c r="C21" s="94"/>
      <c r="D21" s="94"/>
      <c r="E21" s="94"/>
      <c r="F21" s="94"/>
      <c r="G21" s="99"/>
      <c r="H21" s="94"/>
      <c r="I21" s="99"/>
      <c r="J21" s="94"/>
      <c r="K21" s="51"/>
      <c r="L21" s="51"/>
      <c r="M21" s="51"/>
      <c r="N21" s="51"/>
      <c r="O21" s="51"/>
      <c r="P21" s="51"/>
      <c r="Q21" s="51"/>
      <c r="R21" s="51"/>
      <c r="S21" s="51"/>
      <c r="T21" s="51"/>
      <c r="U21" s="51"/>
      <c r="V21" s="51"/>
      <c r="W21" s="51"/>
      <c r="X21" s="51"/>
      <c r="Y21" s="51"/>
      <c r="Z21" s="51"/>
      <c r="AA21" s="51"/>
      <c r="AB21" s="51"/>
      <c r="AC21" s="51"/>
      <c r="AD21" s="51"/>
      <c r="AE21" s="51"/>
      <c r="AF21" s="51"/>
      <c r="AG21" s="51"/>
      <c r="AH21" s="51"/>
    </row>
    <row r="22" spans="1:34" ht="1.5" customHeight="1" x14ac:dyDescent="0.25">
      <c r="A22" s="94"/>
      <c r="B22" s="94"/>
      <c r="C22" s="94"/>
      <c r="D22" s="94"/>
      <c r="E22" s="94"/>
      <c r="F22" s="94"/>
      <c r="G22" s="94"/>
      <c r="H22" s="94"/>
      <c r="I22" s="94"/>
      <c r="J22" s="94"/>
      <c r="K22" s="51"/>
      <c r="L22" s="51"/>
      <c r="M22" s="51"/>
      <c r="N22" s="51"/>
      <c r="O22" s="51"/>
      <c r="P22" s="51"/>
      <c r="Q22" s="51"/>
      <c r="R22" s="51"/>
      <c r="S22" s="51"/>
      <c r="T22" s="51"/>
      <c r="U22" s="51"/>
      <c r="V22" s="51"/>
      <c r="W22" s="51"/>
      <c r="X22" s="51"/>
      <c r="Y22" s="51"/>
      <c r="Z22" s="51"/>
      <c r="AA22" s="51"/>
      <c r="AB22" s="51"/>
      <c r="AC22" s="51"/>
      <c r="AD22" s="51"/>
      <c r="AE22" s="51"/>
      <c r="AF22" s="51"/>
      <c r="AG22" s="51"/>
      <c r="AH22" s="51"/>
    </row>
    <row r="23" spans="1:34" ht="20.100000000000001" customHeight="1" x14ac:dyDescent="0.25">
      <c r="A23" s="94"/>
      <c r="B23" s="170" t="s">
        <v>111</v>
      </c>
      <c r="C23" s="252"/>
      <c r="D23" s="252"/>
      <c r="E23" s="252"/>
      <c r="F23" s="252"/>
      <c r="G23" s="252"/>
      <c r="H23" s="252"/>
      <c r="I23" s="252"/>
      <c r="J23" s="252"/>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1:34" ht="20.100000000000001" customHeight="1" x14ac:dyDescent="0.25">
      <c r="A24" s="94"/>
      <c r="B24" s="252"/>
      <c r="C24" s="252"/>
      <c r="D24" s="252"/>
      <c r="E24" s="252"/>
      <c r="F24" s="252"/>
      <c r="G24" s="252"/>
      <c r="H24" s="252"/>
      <c r="I24" s="252"/>
      <c r="J24" s="252"/>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ht="20.100000000000001" customHeight="1" x14ac:dyDescent="0.25">
      <c r="A25" s="94"/>
      <c r="B25" s="252"/>
      <c r="C25" s="252"/>
      <c r="D25" s="252"/>
      <c r="E25" s="252"/>
      <c r="F25" s="252"/>
      <c r="G25" s="252"/>
      <c r="H25" s="252"/>
      <c r="I25" s="252"/>
      <c r="J25" s="252"/>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ht="20.100000000000001" customHeight="1" x14ac:dyDescent="0.25">
      <c r="A26" s="94"/>
      <c r="B26" s="252"/>
      <c r="C26" s="252"/>
      <c r="D26" s="252"/>
      <c r="E26" s="252"/>
      <c r="F26" s="252"/>
      <c r="G26" s="252"/>
      <c r="H26" s="252"/>
      <c r="I26" s="252"/>
      <c r="J26" s="252"/>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ht="20.100000000000001" customHeight="1" x14ac:dyDescent="0.25">
      <c r="A27" s="94"/>
      <c r="B27" s="252"/>
      <c r="C27" s="252"/>
      <c r="D27" s="252"/>
      <c r="E27" s="252"/>
      <c r="F27" s="252"/>
      <c r="G27" s="252"/>
      <c r="H27" s="252"/>
      <c r="I27" s="252"/>
      <c r="J27" s="252"/>
      <c r="K27" s="51"/>
      <c r="L27" s="51"/>
      <c r="M27" s="51"/>
      <c r="N27" s="51"/>
      <c r="O27" s="51"/>
      <c r="P27" s="51"/>
      <c r="Q27" s="51"/>
      <c r="R27" s="51"/>
      <c r="S27" s="51"/>
      <c r="T27" s="51"/>
      <c r="U27" s="51"/>
      <c r="V27" s="51"/>
      <c r="W27" s="51"/>
      <c r="X27" s="51"/>
      <c r="Y27" s="51"/>
      <c r="Z27" s="51"/>
      <c r="AA27" s="51"/>
      <c r="AB27" s="51"/>
      <c r="AC27" s="51"/>
      <c r="AD27" s="51"/>
      <c r="AE27" s="51"/>
      <c r="AF27" s="51"/>
      <c r="AG27" s="51"/>
      <c r="AH27" s="51"/>
    </row>
    <row r="28" spans="1:34" ht="20.100000000000001" customHeight="1" x14ac:dyDescent="0.25">
      <c r="A28" s="94"/>
      <c r="B28" s="252"/>
      <c r="C28" s="252"/>
      <c r="D28" s="252"/>
      <c r="E28" s="252"/>
      <c r="F28" s="252"/>
      <c r="G28" s="252"/>
      <c r="H28" s="252"/>
      <c r="I28" s="252"/>
      <c r="J28" s="252"/>
      <c r="K28" s="51"/>
      <c r="L28" s="51"/>
      <c r="M28" s="51"/>
      <c r="N28" s="51"/>
      <c r="O28" s="51"/>
      <c r="P28" s="51"/>
      <c r="Q28" s="51"/>
      <c r="R28" s="51"/>
      <c r="S28" s="51"/>
      <c r="T28" s="51"/>
      <c r="U28" s="51"/>
      <c r="V28" s="51"/>
      <c r="W28" s="51"/>
      <c r="X28" s="51"/>
      <c r="Y28" s="51"/>
      <c r="Z28" s="51"/>
      <c r="AA28" s="51"/>
      <c r="AB28" s="51"/>
      <c r="AC28" s="51"/>
      <c r="AD28" s="51"/>
      <c r="AE28" s="51"/>
      <c r="AF28" s="51"/>
      <c r="AG28" s="51"/>
      <c r="AH28" s="51"/>
    </row>
    <row r="29" spans="1:34" ht="20.100000000000001" customHeight="1" x14ac:dyDescent="0.25">
      <c r="A29" s="94"/>
      <c r="B29" s="252"/>
      <c r="C29" s="252"/>
      <c r="D29" s="252"/>
      <c r="E29" s="252"/>
      <c r="F29" s="252"/>
      <c r="G29" s="252"/>
      <c r="H29" s="252"/>
      <c r="I29" s="252"/>
      <c r="J29" s="252"/>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1:34" x14ac:dyDescent="0.25">
      <c r="A30" s="94"/>
      <c r="B30" s="94"/>
      <c r="C30" s="94"/>
      <c r="D30" s="94"/>
      <c r="E30" s="94"/>
      <c r="F30" s="94"/>
      <c r="G30" s="94"/>
      <c r="H30" s="94"/>
      <c r="I30" s="94"/>
      <c r="J30" s="94"/>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1:34" ht="11.25" customHeight="1" x14ac:dyDescent="0.25">
      <c r="A31" s="94"/>
      <c r="B31" s="94"/>
      <c r="C31" s="94"/>
      <c r="D31" s="94"/>
      <c r="E31" s="94"/>
      <c r="F31" s="94"/>
      <c r="G31" s="108"/>
      <c r="H31" s="108"/>
      <c r="I31" s="108"/>
      <c r="J31" s="13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2" spans="1:34" x14ac:dyDescent="0.25">
      <c r="A32" s="94"/>
      <c r="B32" s="94"/>
      <c r="C32" s="94"/>
      <c r="D32" s="94"/>
      <c r="E32" s="94"/>
      <c r="F32" s="94"/>
      <c r="G32" s="94"/>
      <c r="H32" s="94"/>
      <c r="I32" s="94"/>
      <c r="J32" s="94"/>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ht="23.25" customHeight="1" x14ac:dyDescent="0.25">
      <c r="A33" s="94"/>
      <c r="B33" s="94"/>
      <c r="C33" s="94"/>
      <c r="D33" s="94"/>
      <c r="E33" s="131" t="s">
        <v>120</v>
      </c>
      <c r="F33" s="252"/>
      <c r="G33" s="252"/>
      <c r="H33" s="252"/>
      <c r="I33" s="252"/>
      <c r="J33" s="252"/>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1:34" x14ac:dyDescent="0.25">
      <c r="A34" s="94"/>
      <c r="B34" s="94"/>
      <c r="C34" s="94"/>
      <c r="D34" s="94"/>
      <c r="E34" s="94"/>
      <c r="F34" s="94"/>
      <c r="G34" s="94"/>
      <c r="H34" s="94"/>
      <c r="I34" s="94"/>
      <c r="J34" s="94"/>
      <c r="K34" s="51"/>
      <c r="L34" s="51"/>
      <c r="M34" s="51"/>
      <c r="N34" s="51"/>
      <c r="O34" s="51"/>
      <c r="P34" s="51"/>
      <c r="Q34" s="51"/>
      <c r="R34" s="51"/>
      <c r="S34" s="51"/>
      <c r="T34" s="51"/>
      <c r="U34" s="51"/>
      <c r="V34" s="51"/>
      <c r="W34" s="51"/>
      <c r="X34" s="51"/>
      <c r="Y34" s="51"/>
      <c r="Z34" s="51"/>
      <c r="AA34" s="51"/>
      <c r="AB34" s="51"/>
      <c r="AC34" s="51"/>
      <c r="AD34" s="51"/>
      <c r="AE34" s="51"/>
      <c r="AF34" s="51"/>
      <c r="AG34" s="51"/>
      <c r="AH34" s="51"/>
    </row>
    <row r="35" spans="1:34" x14ac:dyDescent="0.25">
      <c r="A35" s="94"/>
      <c r="B35" s="94"/>
      <c r="C35" s="94"/>
      <c r="D35" s="94"/>
      <c r="E35" s="94"/>
      <c r="F35" s="94"/>
      <c r="G35" s="94"/>
      <c r="H35" s="94"/>
      <c r="I35" s="94"/>
      <c r="J35" s="94"/>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1:34" x14ac:dyDescent="0.25">
      <c r="A36" s="94"/>
      <c r="B36" s="94"/>
      <c r="C36" s="94"/>
      <c r="D36" s="94"/>
      <c r="E36" s="94"/>
      <c r="F36" s="94"/>
      <c r="G36" s="94"/>
      <c r="H36" s="94"/>
      <c r="I36" s="94"/>
      <c r="J36" s="94"/>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4" x14ac:dyDescent="0.25">
      <c r="A37" s="94"/>
      <c r="B37" s="94"/>
      <c r="C37" s="94"/>
      <c r="D37" s="94"/>
      <c r="E37" s="94"/>
      <c r="F37" s="94"/>
      <c r="G37" s="94"/>
      <c r="H37" s="94"/>
      <c r="I37" s="94"/>
      <c r="J37" s="94"/>
      <c r="K37" s="51"/>
      <c r="L37" s="51"/>
      <c r="M37" s="51"/>
      <c r="N37" s="51"/>
      <c r="O37" s="51"/>
      <c r="P37" s="51"/>
      <c r="Q37" s="51"/>
      <c r="R37" s="51"/>
      <c r="S37" s="51"/>
      <c r="T37" s="51"/>
      <c r="U37" s="51"/>
      <c r="V37" s="51"/>
      <c r="W37" s="51"/>
      <c r="X37" s="51"/>
      <c r="Y37" s="51"/>
      <c r="Z37" s="51"/>
      <c r="AA37" s="51"/>
      <c r="AB37" s="51"/>
      <c r="AC37" s="51"/>
      <c r="AD37" s="51"/>
      <c r="AE37" s="51"/>
      <c r="AF37" s="51"/>
      <c r="AG37" s="51"/>
      <c r="AH37" s="51"/>
    </row>
    <row r="38" spans="1:34" x14ac:dyDescent="0.25">
      <c r="A38" s="94"/>
      <c r="B38" s="94"/>
      <c r="C38" s="94"/>
      <c r="D38" s="94"/>
      <c r="E38" s="94"/>
      <c r="F38" s="94"/>
      <c r="G38" s="94"/>
      <c r="H38" s="94"/>
      <c r="I38" s="94"/>
      <c r="J38" s="94"/>
      <c r="K38" s="51"/>
      <c r="L38" s="51"/>
      <c r="M38" s="51"/>
      <c r="N38" s="51"/>
      <c r="O38" s="51"/>
      <c r="P38" s="51"/>
      <c r="Q38" s="51"/>
      <c r="R38" s="51"/>
      <c r="S38" s="51"/>
      <c r="T38" s="51"/>
      <c r="U38" s="51"/>
      <c r="V38" s="51"/>
      <c r="W38" s="51"/>
      <c r="X38" s="51"/>
      <c r="Y38" s="51"/>
      <c r="Z38" s="51"/>
      <c r="AA38" s="51"/>
      <c r="AB38" s="51"/>
      <c r="AC38" s="51"/>
      <c r="AD38" s="51"/>
      <c r="AE38" s="51"/>
      <c r="AF38" s="51"/>
      <c r="AG38" s="51"/>
      <c r="AH38" s="51"/>
    </row>
    <row r="39" spans="1:34" x14ac:dyDescent="0.25">
      <c r="A39" s="94"/>
      <c r="B39" s="94"/>
      <c r="C39" s="94"/>
      <c r="D39" s="94"/>
      <c r="E39" s="94"/>
      <c r="F39" s="94"/>
      <c r="G39" s="94"/>
      <c r="H39" s="94"/>
      <c r="I39" s="94"/>
      <c r="J39" s="94"/>
      <c r="K39" s="51"/>
      <c r="L39" s="51"/>
      <c r="M39" s="51"/>
      <c r="N39" s="51"/>
      <c r="O39" s="51"/>
      <c r="P39" s="51"/>
      <c r="Q39" s="51"/>
      <c r="R39" s="51"/>
      <c r="S39" s="51"/>
      <c r="T39" s="51"/>
      <c r="U39" s="51"/>
      <c r="V39" s="51"/>
      <c r="W39" s="51"/>
      <c r="X39" s="51"/>
      <c r="Y39" s="51"/>
      <c r="Z39" s="51"/>
      <c r="AA39" s="51"/>
      <c r="AB39" s="51"/>
      <c r="AC39" s="51"/>
      <c r="AD39" s="51"/>
      <c r="AE39" s="51"/>
      <c r="AF39" s="51"/>
      <c r="AG39" s="51"/>
      <c r="AH39" s="51"/>
    </row>
    <row r="40" spans="1:34" x14ac:dyDescent="0.25">
      <c r="A40" s="94"/>
      <c r="B40" s="94"/>
      <c r="C40" s="94"/>
      <c r="D40" s="94"/>
      <c r="E40" s="94"/>
      <c r="F40" s="94"/>
      <c r="G40" s="94"/>
      <c r="H40" s="94"/>
      <c r="I40" s="94"/>
      <c r="J40" s="94"/>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x14ac:dyDescent="0.25">
      <c r="A41" s="94"/>
      <c r="B41" s="127" t="s">
        <v>165</v>
      </c>
      <c r="C41" s="94"/>
      <c r="D41" s="94"/>
      <c r="E41" s="94"/>
      <c r="F41" s="94"/>
      <c r="G41" s="94"/>
      <c r="H41" s="94"/>
      <c r="I41" s="94"/>
      <c r="J41" s="94"/>
      <c r="K41" s="51"/>
      <c r="L41" s="51"/>
      <c r="M41" s="51"/>
      <c r="N41" s="51"/>
      <c r="O41" s="51"/>
      <c r="P41" s="51"/>
      <c r="Q41" s="51"/>
      <c r="R41" s="51"/>
      <c r="S41" s="51"/>
      <c r="T41" s="51"/>
      <c r="U41" s="51"/>
      <c r="V41" s="51"/>
      <c r="W41" s="51"/>
      <c r="X41" s="51"/>
      <c r="Y41" s="51"/>
      <c r="Z41" s="51"/>
      <c r="AA41" s="51"/>
      <c r="AB41" s="51"/>
      <c r="AC41" s="51"/>
      <c r="AD41" s="51"/>
      <c r="AE41" s="51"/>
      <c r="AF41" s="51"/>
      <c r="AG41" s="51"/>
      <c r="AH41" s="51"/>
    </row>
    <row r="42" spans="1:34" x14ac:dyDescent="0.25">
      <c r="A42" s="94"/>
      <c r="B42" s="94"/>
      <c r="C42" s="94"/>
      <c r="D42" s="94"/>
      <c r="E42" s="94"/>
      <c r="F42" s="94"/>
      <c r="G42" s="94"/>
      <c r="H42" s="94"/>
      <c r="I42" s="94"/>
      <c r="J42" s="94"/>
      <c r="K42" s="51"/>
      <c r="L42" s="51"/>
      <c r="M42" s="51"/>
      <c r="N42" s="51"/>
      <c r="O42" s="51"/>
      <c r="P42" s="51"/>
      <c r="Q42" s="51"/>
      <c r="R42" s="51"/>
      <c r="S42" s="51"/>
      <c r="T42" s="51"/>
      <c r="U42" s="51"/>
      <c r="V42" s="51"/>
      <c r="W42" s="51"/>
      <c r="X42" s="51"/>
      <c r="Y42" s="51"/>
      <c r="Z42" s="51"/>
      <c r="AA42" s="51"/>
      <c r="AB42" s="51"/>
      <c r="AC42" s="51"/>
      <c r="AD42" s="51"/>
      <c r="AE42" s="51"/>
      <c r="AF42" s="51"/>
      <c r="AG42" s="51"/>
      <c r="AH42" s="51"/>
    </row>
    <row r="43" spans="1:34" s="51" customFormat="1" x14ac:dyDescent="0.25"/>
    <row r="44" spans="1:34" s="51" customFormat="1" x14ac:dyDescent="0.25"/>
    <row r="45" spans="1:34" s="51" customFormat="1" x14ac:dyDescent="0.25"/>
    <row r="46" spans="1:34" s="51" customFormat="1" x14ac:dyDescent="0.25"/>
    <row r="47" spans="1:34" s="51" customFormat="1" x14ac:dyDescent="0.25"/>
    <row r="48" spans="1:34"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pans="11:34" s="51" customFormat="1" x14ac:dyDescent="0.25"/>
    <row r="146" spans="11:34" s="51" customFormat="1" x14ac:dyDescent="0.25"/>
    <row r="147" spans="11:34" s="51" customFormat="1" x14ac:dyDescent="0.25"/>
    <row r="148" spans="11:34" s="51" customFormat="1" x14ac:dyDescent="0.25"/>
    <row r="149" spans="11:34" s="51" customFormat="1" x14ac:dyDescent="0.25"/>
    <row r="150" spans="11:34" s="51" customFormat="1" x14ac:dyDescent="0.25"/>
    <row r="151" spans="11:34" s="51" customFormat="1" x14ac:dyDescent="0.25"/>
    <row r="152" spans="11:34" x14ac:dyDescent="0.25">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row>
    <row r="153" spans="11:34" x14ac:dyDescent="0.25">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row>
    <row r="154" spans="11:34" x14ac:dyDescent="0.25">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row>
    <row r="155" spans="11:34" x14ac:dyDescent="0.25">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row>
    <row r="156" spans="11:34" x14ac:dyDescent="0.25">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row>
    <row r="157" spans="11:34" x14ac:dyDescent="0.25">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row>
    <row r="158" spans="11:34" x14ac:dyDescent="0.25">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row>
    <row r="159" spans="11:34" x14ac:dyDescent="0.25">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row>
  </sheetData>
  <sheetProtection password="BC24" sheet="1" objects="1" scenarios="1"/>
  <mergeCells count="19">
    <mergeCell ref="B29:J29"/>
    <mergeCell ref="C23:J23"/>
    <mergeCell ref="F33:J33"/>
    <mergeCell ref="B24:J24"/>
    <mergeCell ref="B25:J25"/>
    <mergeCell ref="B26:J26"/>
    <mergeCell ref="B27:J27"/>
    <mergeCell ref="B28:J28"/>
    <mergeCell ref="A1:I1"/>
    <mergeCell ref="E6:F6"/>
    <mergeCell ref="E8:F8"/>
    <mergeCell ref="E10:F10"/>
    <mergeCell ref="E12:F12"/>
    <mergeCell ref="C2:F2"/>
    <mergeCell ref="C3:F3"/>
    <mergeCell ref="G2:H2"/>
    <mergeCell ref="G3:H3"/>
    <mergeCell ref="I2:J2"/>
    <mergeCell ref="I3:J3"/>
  </mergeCells>
  <pageMargins left="0.25" right="0.25" top="0.25" bottom="0.25" header="0" footer="0"/>
  <pageSetup scale="97" orientation="portrait" horizontalDpi="1200" verticalDpi="1200" r:id="rId1"/>
  <headerFooter>
    <oddHeader>&amp;RPage 6 of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Agg moisture (page 1)</vt:lpstr>
      <vt:lpstr>Cement Calibration (Page 2)</vt:lpstr>
      <vt:lpstr>Latex Calibration (Page 3)</vt:lpstr>
      <vt:lpstr>Sand Calibration (Page 4)</vt:lpstr>
      <vt:lpstr>Stone Calibration (Page 5)</vt:lpstr>
      <vt:lpstr>Summary (Page 6)</vt:lpstr>
      <vt:lpstr>'Agg moisture (page 1)'!Print_Area</vt:lpstr>
      <vt:lpstr>'Cement Calibration (Page 2)'!Print_Area</vt:lpstr>
      <vt:lpstr>'Latex Calibration (Page 3)'!Print_Area</vt:lpstr>
      <vt:lpstr>'Sand Calibration (Page 4)'!Print_Area</vt:lpstr>
      <vt:lpstr>'Stone Calibration (Page 5)'!Print_Area</vt:lpstr>
      <vt:lpstr>'Summary (Page 6)'!Print_Area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Mike (INDOT)</dc:creator>
  <cp:lastModifiedBy>mrharris</cp:lastModifiedBy>
  <cp:lastPrinted>2019-07-23T20:21:38Z</cp:lastPrinted>
  <dcterms:created xsi:type="dcterms:W3CDTF">2018-11-28T17:16:55Z</dcterms:created>
  <dcterms:modified xsi:type="dcterms:W3CDTF">2019-08-27T14:12:10Z</dcterms:modified>
</cp:coreProperties>
</file>