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TOR\"/>
    </mc:Choice>
  </mc:AlternateContent>
  <xr:revisionPtr revIDLastSave="0" documentId="13_ncr:1_{7FA86FED-4AB4-4C4B-88D7-737F2AF6426D}" xr6:coauthVersionLast="47" xr6:coauthVersionMax="47" xr10:uidLastSave="{00000000-0000-0000-0000-000000000000}"/>
  <bookViews>
    <workbookView xWindow="28680" yWindow="-120" windowWidth="29040" windowHeight="15720" tabRatio="897" xr2:uid="{A5639B80-159A-6D41-995A-8A988CD2E604}"/>
  </bookViews>
  <sheets>
    <sheet name="Start Here" sheetId="9" r:id="rId1"/>
    <sheet name="Programming rules" sheetId="3" r:id="rId2"/>
    <sheet name="Funding overview" sheetId="4" r:id="rId3"/>
    <sheet name="Program &amp; project types" sheetId="6" r:id="rId4"/>
    <sheet name="Application" sheetId="2" r:id="rId5"/>
    <sheet name="Financial" sheetId="8" r:id="rId6"/>
    <sheet name="Checklist" sheetId="7" r:id="rId7"/>
  </sheets>
  <externalReferences>
    <externalReference r:id="rId8"/>
  </externalReferences>
  <definedNames>
    <definedName name="_xlnm.Print_Area" localSheetId="4">Application!$A$3:$Y$131</definedName>
    <definedName name="_xlnm.Print_Area" localSheetId="2">'Funding overview'!$A$1:$Y$115</definedName>
    <definedName name="_xlnm.Print_Area" localSheetId="3">'Program &amp; project types'!#REF!</definedName>
    <definedName name="_xlnm.Print_Area" localSheetId="1">'Programming rules'!$A$1:$Y$78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4" i="6" l="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V65" i="4"/>
  <c r="Q65" i="4"/>
  <c r="Q66" i="4" s="1"/>
  <c r="O65" i="4"/>
  <c r="O66" i="4" s="1"/>
  <c r="AH64" i="4"/>
  <c r="S64" i="4"/>
  <c r="V63" i="4"/>
  <c r="AH63" i="4" s="1"/>
  <c r="S63" i="4"/>
  <c r="AD62" i="4"/>
  <c r="AD65" i="4" s="1"/>
  <c r="O62" i="4"/>
  <c r="M62" i="4"/>
  <c r="M65" i="4" s="1"/>
  <c r="M66" i="4" s="1"/>
  <c r="K62" i="4"/>
  <c r="K65" i="4" s="1"/>
  <c r="K66" i="4" s="1"/>
  <c r="I62" i="4"/>
  <c r="I65" i="4" s="1"/>
  <c r="G62" i="4"/>
  <c r="G65" i="4" s="1"/>
  <c r="S65" i="4" s="1"/>
  <c r="Q60" i="4"/>
  <c r="O60" i="4"/>
  <c r="M60" i="4"/>
  <c r="K60" i="4"/>
  <c r="I60" i="4"/>
  <c r="G60" i="4"/>
  <c r="AH59" i="4"/>
  <c r="S59" i="4"/>
  <c r="S58" i="4"/>
  <c r="Z57" i="4"/>
  <c r="V57" i="4"/>
  <c r="Q57" i="4"/>
  <c r="Q62" i="4" s="1"/>
  <c r="O57" i="4"/>
  <c r="M57" i="4"/>
  <c r="K57" i="4"/>
  <c r="I57" i="4"/>
  <c r="AD55" i="4"/>
  <c r="Z55" i="4"/>
  <c r="V55" i="4"/>
  <c r="Q55" i="4"/>
  <c r="O55" i="4"/>
  <c r="M55" i="4"/>
  <c r="K55" i="4"/>
  <c r="I55" i="4"/>
  <c r="G55" i="4"/>
  <c r="S55" i="4" s="1"/>
  <c r="AH54" i="4"/>
  <c r="S54" i="4"/>
  <c r="AH53" i="4"/>
  <c r="S53" i="4"/>
  <c r="AH52" i="4"/>
  <c r="S52" i="4"/>
  <c r="AF49" i="4"/>
  <c r="AD49" i="4"/>
  <c r="V49" i="4"/>
  <c r="Q49" i="4"/>
  <c r="O49" i="4"/>
  <c r="M49" i="4"/>
  <c r="K49" i="4"/>
  <c r="I49" i="4"/>
  <c r="G49" i="4"/>
  <c r="AH48" i="4"/>
  <c r="S48" i="4"/>
  <c r="V47" i="4"/>
  <c r="AH47" i="4" s="1"/>
  <c r="S47" i="4"/>
  <c r="AH46" i="4"/>
  <c r="S46" i="4"/>
  <c r="AF45" i="4"/>
  <c r="AF51" i="4" s="1"/>
  <c r="AD45" i="4"/>
  <c r="AD51" i="4" s="1"/>
  <c r="AD57" i="4" s="1"/>
  <c r="AD60" i="4" s="1"/>
  <c r="AB45" i="4"/>
  <c r="Z45" i="4"/>
  <c r="Z49" i="4" s="1"/>
  <c r="X45" i="4"/>
  <c r="Q45" i="4"/>
  <c r="O45" i="4"/>
  <c r="M45" i="4"/>
  <c r="K45" i="4"/>
  <c r="I45" i="4"/>
  <c r="G45" i="4"/>
  <c r="G57" i="4" s="1"/>
  <c r="AF43" i="4"/>
  <c r="AD43" i="4"/>
  <c r="AB43" i="4"/>
  <c r="Z43" i="4"/>
  <c r="X43" i="4"/>
  <c r="Q43" i="4"/>
  <c r="O43" i="4"/>
  <c r="M43" i="4"/>
  <c r="K43" i="4"/>
  <c r="I43" i="4"/>
  <c r="G43" i="4"/>
  <c r="S43" i="4" s="1"/>
  <c r="AH42" i="4"/>
  <c r="S42" i="4"/>
  <c r="U41" i="4"/>
  <c r="V41" i="4" s="1"/>
  <c r="V43" i="4" s="1"/>
  <c r="S41" i="4"/>
  <c r="AH40" i="4"/>
  <c r="S40" i="4"/>
  <c r="AH39" i="4"/>
  <c r="S39" i="4"/>
  <c r="S45" i="4" s="1"/>
  <c r="V14" i="4"/>
  <c r="V18" i="4" s="1"/>
  <c r="T14" i="4"/>
  <c r="T18" i="4" s="1"/>
  <c r="R14" i="4"/>
  <c r="R18" i="4" s="1"/>
  <c r="P14" i="4"/>
  <c r="V11" i="4"/>
  <c r="T11" i="4"/>
  <c r="R11" i="4"/>
  <c r="P11" i="4"/>
  <c r="Z10" i="4"/>
  <c r="X10" i="4"/>
  <c r="V10" i="4"/>
  <c r="V12" i="4" s="1"/>
  <c r="T10" i="4"/>
  <c r="T12" i="4" s="1"/>
  <c r="R10" i="4"/>
  <c r="R12" i="4" s="1"/>
  <c r="P10" i="4"/>
  <c r="P12" i="4" s="1"/>
  <c r="V8" i="4"/>
  <c r="T8" i="4"/>
  <c r="R8" i="4"/>
  <c r="P8" i="4"/>
  <c r="Z7" i="4"/>
  <c r="Z8" i="4" s="1"/>
  <c r="X7" i="4"/>
  <c r="X8" i="4" s="1"/>
  <c r="V7" i="4"/>
  <c r="T7" i="4"/>
  <c r="R7" i="4"/>
  <c r="P7" i="4"/>
  <c r="Z117" i="9"/>
  <c r="Z116" i="9"/>
  <c r="X114" i="9"/>
  <c r="Z113" i="9"/>
  <c r="Y113" i="9"/>
  <c r="Z112" i="9"/>
  <c r="Y112" i="9"/>
  <c r="Z111" i="9"/>
  <c r="Y111" i="9"/>
  <c r="Z110" i="9"/>
  <c r="Y110" i="9"/>
  <c r="Z109" i="9"/>
  <c r="Y109" i="9"/>
  <c r="Z108" i="9"/>
  <c r="Y108" i="9"/>
  <c r="Z107" i="9"/>
  <c r="Y107" i="9"/>
  <c r="Z106" i="9"/>
  <c r="Y106" i="9"/>
  <c r="Z105" i="9"/>
  <c r="Z114" i="9" s="1"/>
  <c r="Y105" i="9"/>
  <c r="Y114" i="9" s="1"/>
  <c r="Z103" i="9"/>
  <c r="U103" i="9"/>
  <c r="Z102" i="9"/>
  <c r="U102" i="9"/>
  <c r="Z101" i="9"/>
  <c r="U101" i="9"/>
  <c r="X92" i="9"/>
  <c r="X128" i="2"/>
  <c r="Y128" i="2"/>
  <c r="W128" i="2"/>
  <c r="K8" i="2"/>
  <c r="K9" i="2"/>
  <c r="K7" i="2"/>
  <c r="A8" i="2"/>
  <c r="A9" i="2"/>
  <c r="A7" i="2"/>
  <c r="W13" i="2"/>
  <c r="W12" i="2"/>
  <c r="T6" i="2"/>
  <c r="V6" i="2" s="1"/>
  <c r="X9" i="2" s="1"/>
  <c r="Z62" i="4" l="1"/>
  <c r="Z65" i="4" s="1"/>
  <c r="Z60" i="4"/>
  <c r="Z66" i="4" s="1"/>
  <c r="S49" i="4"/>
  <c r="S51" i="4"/>
  <c r="S57" i="4" s="1"/>
  <c r="S62" i="4" s="1"/>
  <c r="P18" i="4"/>
  <c r="P15" i="4"/>
  <c r="P16" i="4" s="1"/>
  <c r="X49" i="4"/>
  <c r="AH45" i="4"/>
  <c r="X51" i="4"/>
  <c r="G66" i="4"/>
  <c r="S60" i="4"/>
  <c r="S66" i="4" s="1"/>
  <c r="R20" i="4"/>
  <c r="R19" i="4"/>
  <c r="R22" i="4"/>
  <c r="I66" i="4"/>
  <c r="T19" i="4"/>
  <c r="T20" i="4" s="1"/>
  <c r="T22" i="4"/>
  <c r="AB49" i="4"/>
  <c r="AB51" i="4"/>
  <c r="V19" i="4"/>
  <c r="V20" i="4" s="1"/>
  <c r="V22" i="4"/>
  <c r="AH43" i="4"/>
  <c r="AD66" i="4"/>
  <c r="X11" i="4"/>
  <c r="X12" i="4" s="1"/>
  <c r="X14" i="4"/>
  <c r="AH41" i="4"/>
  <c r="AF57" i="4"/>
  <c r="AF55" i="4"/>
  <c r="Z14" i="4"/>
  <c r="Z11" i="4"/>
  <c r="Z12" i="4" s="1"/>
  <c r="V58" i="4"/>
  <c r="AH58" i="4" s="1"/>
  <c r="T16" i="4"/>
  <c r="V16" i="4"/>
  <c r="R15" i="4"/>
  <c r="R16" i="4" s="1"/>
  <c r="T15" i="4"/>
  <c r="V15" i="4"/>
  <c r="F73" i="8"/>
  <c r="E73" i="8"/>
  <c r="D73" i="8"/>
  <c r="F72" i="8"/>
  <c r="E72" i="8"/>
  <c r="D72" i="8"/>
  <c r="F71" i="8"/>
  <c r="E71" i="8"/>
  <c r="D71" i="8"/>
  <c r="F70" i="8"/>
  <c r="F77" i="8" s="1"/>
  <c r="E70" i="8"/>
  <c r="E77" i="8" s="1"/>
  <c r="D70" i="8"/>
  <c r="D77" i="8" s="1"/>
  <c r="F62" i="8"/>
  <c r="E62" i="8"/>
  <c r="D62" i="8"/>
  <c r="F61" i="8"/>
  <c r="E61" i="8"/>
  <c r="D61" i="8"/>
  <c r="F60" i="8"/>
  <c r="E60" i="8"/>
  <c r="D60" i="8"/>
  <c r="F59" i="8"/>
  <c r="F66" i="8" s="1"/>
  <c r="E59" i="8"/>
  <c r="E66" i="8" s="1"/>
  <c r="D59" i="8"/>
  <c r="D66" i="8" s="1"/>
  <c r="F27" i="8"/>
  <c r="E27" i="8"/>
  <c r="D27" i="8"/>
  <c r="C27" i="8"/>
  <c r="B27" i="8"/>
  <c r="G27" i="8" s="1"/>
  <c r="F26" i="8"/>
  <c r="E26" i="8"/>
  <c r="D26" i="8"/>
  <c r="C26" i="8"/>
  <c r="B26" i="8"/>
  <c r="G26" i="8" s="1"/>
  <c r="E23" i="8"/>
  <c r="D23" i="8"/>
  <c r="C23" i="8"/>
  <c r="B23" i="8"/>
  <c r="E21" i="8"/>
  <c r="D21" i="8"/>
  <c r="C21" i="8"/>
  <c r="B21" i="8"/>
  <c r="H20" i="8"/>
  <c r="G20" i="8"/>
  <c r="F20" i="8"/>
  <c r="H19" i="8"/>
  <c r="G19" i="8"/>
  <c r="F19" i="8"/>
  <c r="H18" i="8"/>
  <c r="G18" i="8"/>
  <c r="F18" i="8"/>
  <c r="H17" i="8"/>
  <c r="G17" i="8"/>
  <c r="F17" i="8"/>
  <c r="H16" i="8"/>
  <c r="G16" i="8"/>
  <c r="F16" i="8"/>
  <c r="H15" i="8"/>
  <c r="G15" i="8"/>
  <c r="F15" i="8"/>
  <c r="T26" i="4" l="1"/>
  <c r="T28" i="4" s="1"/>
  <c r="T24" i="4"/>
  <c r="T29" i="4" s="1"/>
  <c r="P19" i="4"/>
  <c r="P20" i="4" s="1"/>
  <c r="P22" i="4"/>
  <c r="X16" i="4"/>
  <c r="X18" i="4"/>
  <c r="X15" i="4"/>
  <c r="R24" i="4"/>
  <c r="R29" i="4" s="1"/>
  <c r="R26" i="4"/>
  <c r="R28" i="4" s="1"/>
  <c r="V60" i="4"/>
  <c r="Z18" i="4"/>
  <c r="Z15" i="4"/>
  <c r="Z16" i="4" s="1"/>
  <c r="AB57" i="4"/>
  <c r="AB55" i="4"/>
  <c r="AH49" i="4"/>
  <c r="AF60" i="4"/>
  <c r="AF62" i="4"/>
  <c r="AF65" i="4" s="1"/>
  <c r="V26" i="4"/>
  <c r="V28" i="4" s="1"/>
  <c r="V24" i="4"/>
  <c r="V29" i="4" s="1"/>
  <c r="X55" i="4"/>
  <c r="AH51" i="4"/>
  <c r="X57" i="4"/>
  <c r="G21" i="8"/>
  <c r="F78" i="8"/>
  <c r="F21" i="8"/>
  <c r="H21" i="8"/>
  <c r="B35" i="8" s="1"/>
  <c r="F67" i="8"/>
  <c r="F23" i="8"/>
  <c r="G23" i="8"/>
  <c r="X22" i="4" l="1"/>
  <c r="X19" i="4"/>
  <c r="X20" i="4"/>
  <c r="AF66" i="4"/>
  <c r="P24" i="4"/>
  <c r="P29" i="4" s="1"/>
  <c r="P26" i="4"/>
  <c r="P28" i="4" s="1"/>
  <c r="AB62" i="4"/>
  <c r="AB65" i="4" s="1"/>
  <c r="AB60" i="4"/>
  <c r="AB66" i="4" s="1"/>
  <c r="X62" i="4"/>
  <c r="X60" i="4"/>
  <c r="AH57" i="4"/>
  <c r="Z22" i="4"/>
  <c r="Z19" i="4"/>
  <c r="Z20" i="4"/>
  <c r="AH55" i="4"/>
  <c r="V66" i="4"/>
  <c r="F81" i="8"/>
  <c r="H23" i="8"/>
  <c r="X65" i="4" l="1"/>
  <c r="AH65" i="4" s="1"/>
  <c r="AH66" i="4" s="1"/>
  <c r="AH62" i="4"/>
  <c r="AH60" i="4"/>
  <c r="X26" i="4"/>
  <c r="X23" i="4"/>
  <c r="X24" i="4"/>
  <c r="Z26" i="4"/>
  <c r="Z23" i="4"/>
  <c r="Z24" i="4" s="1"/>
  <c r="Z27" i="4" l="1"/>
  <c r="Z28" i="4"/>
  <c r="Z30" i="4"/>
  <c r="X27" i="4"/>
  <c r="X28" i="4"/>
  <c r="X29" i="4" s="1"/>
  <c r="X66" i="4"/>
  <c r="Z31" i="4" l="1"/>
  <c r="Z32" i="4" s="1"/>
  <c r="Z29" i="4" s="1"/>
  <c r="AB29" i="4" s="1"/>
  <c r="AG33" i="4" s="1"/>
</calcChain>
</file>

<file path=xl/sharedStrings.xml><?xml version="1.0" encoding="utf-8"?>
<sst xmlns="http://schemas.openxmlformats.org/spreadsheetml/2006/main" count="934" uniqueCount="612">
  <si>
    <t>Name of municipality or transit operator:</t>
  </si>
  <si>
    <t>Name of applicant on behalf of municipality or transit operator:</t>
  </si>
  <si>
    <t>1:</t>
  </si>
  <si>
    <t>2:</t>
  </si>
  <si>
    <t>3:</t>
  </si>
  <si>
    <t>4:</t>
  </si>
  <si>
    <t>5:</t>
  </si>
  <si>
    <t>6:</t>
  </si>
  <si>
    <t>7:</t>
  </si>
  <si>
    <t>8:</t>
  </si>
  <si>
    <t>9:</t>
  </si>
  <si>
    <t>10:</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</si>
  <si>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</si>
  <si>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</si>
  <si>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</si>
  <si>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</si>
  <si>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</si>
  <si>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</si>
  <si>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</si>
  <si>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</si>
  <si>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</si>
  <si>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</si>
  <si>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</si>
  <si>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</si>
  <si>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</si>
  <si>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</si>
  <si>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</si>
  <si>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</si>
  <si>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</si>
  <si>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</si>
  <si>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</si>
  <si>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</si>
  <si>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</si>
  <si>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</si>
  <si>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</si>
  <si>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</si>
  <si>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</si>
  <si>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</si>
  <si>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</si>
  <si>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</si>
  <si>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</si>
  <si>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</si>
  <si>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</si>
  <si>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</si>
  <si>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</si>
  <si>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</si>
  <si>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</si>
  <si>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</si>
  <si>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</si>
  <si>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</si>
  <si>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</si>
  <si>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</si>
  <si>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</si>
  <si>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</si>
  <si>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Traffic calming</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</si>
  <si>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</si>
  <si>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</si>
  <si>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</si>
  <si>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</si>
  <si>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</si>
  <si>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</si>
  <si>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</si>
  <si>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</si>
  <si>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</si>
  <si>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</si>
  <si>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</si>
  <si>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</si>
  <si>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</si>
  <si>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</si>
  <si>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</si>
  <si>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</si>
  <si>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</si>
  <si>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Safety</t>
  </si>
  <si>
    <t>Social equity</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</si>
  <si>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</si>
  <si>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</si>
  <si>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</si>
  <si>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</si>
  <si>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</si>
  <si>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</si>
  <si>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</si>
  <si>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</si>
  <si>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</si>
  <si>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</si>
  <si>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</si>
  <si>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</si>
  <si>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</si>
  <si>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</si>
  <si>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</si>
  <si>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</si>
  <si>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</si>
  <si>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</si>
  <si>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</si>
  <si>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</si>
  <si>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</si>
  <si>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</si>
  <si>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</si>
  <si>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</si>
  <si>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</si>
  <si>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</si>
  <si>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</si>
  <si>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</si>
  <si>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</si>
  <si>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</si>
  <si>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</si>
  <si>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</si>
  <si>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</si>
  <si>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</si>
  <si>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</si>
  <si>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</si>
  <si>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</si>
  <si>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</si>
  <si>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</si>
  <si>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</si>
  <si>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</si>
  <si>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</si>
  <si>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</si>
  <si>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</si>
  <si>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</si>
  <si>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</si>
  <si>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</si>
  <si>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</si>
  <si>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</si>
  <si>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</si>
  <si>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</si>
  <si>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</si>
  <si>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</si>
  <si>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</si>
  <si>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</si>
  <si>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</si>
  <si>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</si>
  <si>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</si>
  <si>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</si>
  <si>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</si>
  <si>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</si>
  <si>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</si>
  <si>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</si>
  <si>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</si>
  <si>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</si>
  <si>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</si>
  <si>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</si>
  <si>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</si>
  <si>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</si>
  <si>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</si>
  <si>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</si>
  <si>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</si>
  <si>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</si>
  <si>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</si>
  <si>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</si>
  <si>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</si>
  <si>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</si>
  <si>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</si>
  <si>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</si>
  <si>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</si>
  <si>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</si>
  <si>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</si>
  <si>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</si>
  <si>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</si>
  <si>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</si>
  <si>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</si>
  <si>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</si>
  <si>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</si>
  <si>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</si>
  <si>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</si>
  <si>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</si>
  <si>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</si>
  <si>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</si>
  <si>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</si>
  <si>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</si>
  <si>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</si>
  <si>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</si>
  <si>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</si>
  <si>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</si>
  <si>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</si>
  <si>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</si>
  <si>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</si>
  <si>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</si>
  <si>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</si>
  <si>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</si>
  <si>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treatments that reduce travel speed and improve ped/bike comfort</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</si>
  <si>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</si>
  <si>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</si>
  <si>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</si>
  <si>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</si>
  <si>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</si>
  <si>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</si>
  <si>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</si>
  <si>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</si>
  <si>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</si>
  <si>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</si>
  <si>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</si>
  <si>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</si>
  <si>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</si>
  <si>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Overmatch?</t>
  </si>
  <si>
    <t>Regionally significant?</t>
  </si>
  <si>
    <t>Road/trail name/other identifier ▼</t>
  </si>
  <si>
    <t>Phone # ►</t>
  </si>
  <si>
    <t>Email ►</t>
  </si>
  <si>
    <t>Fill  out ▼</t>
  </si>
  <si>
    <t>Funding flex to FTA?</t>
  </si>
  <si>
    <t>Primary program funds requested from ►</t>
  </si>
  <si>
    <t>Primary project type ►</t>
  </si>
  <si>
    <t>Urbanized area? (y/n)</t>
  </si>
  <si>
    <t>General project information:</t>
  </si>
  <si>
    <t>Financial information about project:</t>
  </si>
  <si>
    <t>Total in $</t>
  </si>
  <si>
    <t>Max. fed share</t>
  </si>
  <si>
    <t>Min. fed share</t>
  </si>
  <si>
    <t>Your match</t>
  </si>
  <si>
    <t>If you elect to match more than the minimum required this will be considered overmatch for scoring purposes ▲</t>
  </si>
  <si>
    <t>According to your match entry you are over/under matched by ►</t>
  </si>
  <si>
    <t>Your total match for scoring purposes is ►</t>
  </si>
  <si>
    <t>Federal share</t>
  </si>
  <si>
    <t>Will this project seek to flex funds from FHWA to FTA? (y/n) ►</t>
  </si>
  <si>
    <t>Below are the project types for this program</t>
  </si>
  <si>
    <t>Tier</t>
  </si>
  <si>
    <t>Choose a project type for this application ▼</t>
  </si>
  <si>
    <t>FINAL</t>
  </si>
  <si>
    <t>Q1</t>
  </si>
  <si>
    <t>Q2</t>
  </si>
  <si>
    <t>Q3</t>
  </si>
  <si>
    <t>Q4</t>
  </si>
  <si>
    <t>Q5</t>
  </si>
  <si>
    <t>Q6</t>
  </si>
  <si>
    <t>Q7</t>
  </si>
  <si>
    <t>Q8</t>
  </si>
  <si>
    <t>Q9</t>
  </si>
  <si>
    <t>PE/ROW cost estimate</t>
  </si>
  <si>
    <t>Total of 100 possible ►</t>
  </si>
  <si>
    <t>Q10</t>
  </si>
  <si>
    <t>Q11</t>
  </si>
  <si>
    <t>Q12</t>
  </si>
  <si>
    <t>Q13</t>
  </si>
  <si>
    <t>Q14</t>
  </si>
  <si>
    <t>Q15</t>
  </si>
  <si>
    <t>Q16</t>
  </si>
  <si>
    <t>Q17</t>
  </si>
  <si>
    <t>Q18</t>
  </si>
  <si>
    <t>Q19</t>
  </si>
  <si>
    <t>Q20</t>
  </si>
  <si>
    <t>Q21</t>
  </si>
  <si>
    <t>Q22</t>
  </si>
  <si>
    <t>Q23</t>
  </si>
  <si>
    <t>Q24</t>
  </si>
  <si>
    <t>Total</t>
  </si>
  <si>
    <t>Application</t>
  </si>
  <si>
    <t>completed?</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</si>
  <si>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</si>
  <si>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Supporting Documents</t>
  </si>
  <si>
    <t>Included? (y/n/na)</t>
  </si>
  <si>
    <t xml:space="preserve">The following items are required with all Project Applications.  Please include all items in one pdf document with a table of contents. </t>
  </si>
  <si>
    <t>A map of the project area with the project drawn on it.</t>
  </si>
  <si>
    <t>Letters of financial support by the LPA (and others if applicable).</t>
  </si>
  <si>
    <t>If this is a bridge or a roadway project; Most recent bridge inspection report (summary is OK) or roadway PAZER rating.</t>
  </si>
  <si>
    <t>If the project involves an intersection or road bordering, owned or maintained by others, a letter of concurrence by that entity.</t>
  </si>
  <si>
    <t>Application Questions Narrative Summary (summary of your application with your justification for scoring on each question).</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</si>
  <si>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</si>
  <si>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</si>
  <si>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</si>
  <si>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</si>
  <si>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</si>
  <si>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</si>
  <si>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</si>
  <si>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</si>
  <si>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</si>
  <si>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</si>
  <si>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</si>
  <si>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</si>
  <si>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</si>
  <si>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Commitment by ERC and one Emergency Director (Fire/Police Chief) to participate in Road Safety Audit sponsored by NIRPC.</t>
  </si>
  <si>
    <t>If you are proposing phasing your project please include:</t>
  </si>
  <si>
    <t>A plan for phasing</t>
  </si>
  <si>
    <t>A proposed schedule for future phases</t>
  </si>
  <si>
    <t>An inflated cost estimate for each future phase</t>
  </si>
  <si>
    <t>A financial plan for the entire suite</t>
  </si>
  <si>
    <t>If the LPA is submitting more than one project, are the projects ranked according to importance by the LPA?</t>
  </si>
  <si>
    <t>Any other documents(s) that support and strengthen your project's application.</t>
  </si>
  <si>
    <t>If there are any questions please contact Charles Bradsky at NIRPC (219-254-2509; cbradsky@nirpc.org)</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</si>
  <si>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</si>
  <si>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15:</t>
  </si>
  <si>
    <t>16:</t>
  </si>
  <si>
    <t>17:</t>
  </si>
  <si>
    <t>18:</t>
  </si>
  <si>
    <t>19:</t>
  </si>
  <si>
    <t>20:</t>
  </si>
  <si>
    <t>21:</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</si>
  <si>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</si>
  <si>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</si>
  <si>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Total estimated funding available for programming:</t>
  </si>
  <si>
    <t>Totals</t>
  </si>
  <si>
    <t>Set aside for PE/ROW:</t>
  </si>
  <si>
    <t>Funding Source Descriptions</t>
  </si>
  <si>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</si>
  <si>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</si>
  <si>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</si>
  <si>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</si>
  <si>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</si>
  <si>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</si>
  <si>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t>STBG, TA</t>
  </si>
  <si>
    <t>Description: Program to increase awareness and knowledge of pollution in order to reduced emissions</t>
  </si>
  <si>
    <t>Technical Planning Committee</t>
  </si>
  <si>
    <t>Transit Oriented Development</t>
  </si>
  <si>
    <t>TOD Planning</t>
  </si>
  <si>
    <t>STBG, 5307</t>
  </si>
  <si>
    <t>Description:  Planning for projects in a TOD or around a transit station</t>
  </si>
  <si>
    <t>TOD Implementation</t>
  </si>
  <si>
    <t>Operating Assistance / Capital Cost of Contracting / Complementary Paratransit</t>
  </si>
  <si>
    <r>
      <rPr>
        <b/>
        <sz val="11"/>
        <color theme="1"/>
        <rFont val="Franklin Gothic Book"/>
        <family val="2"/>
      </rPr>
      <t xml:space="preserve">If this application is for a capital purchase, you do not need to complete this tab. </t>
    </r>
    <r>
      <rPr>
        <sz val="11"/>
        <color theme="1"/>
        <rFont val="Franklin Gothic Book"/>
        <family val="2"/>
      </rPr>
      <t>This financial tab will help NIRPC determine the total amount of in-grant carryover that can be applied to the total need of your funding request. Additionally, this tab will generate a "Total Performance Score" generated through the accuracy of a recipient's grant request and spending history and a recipient's transit performance data. This score will be generated automatically using figures from the National Transit Database's unlinked passenger trips data and passenger revenue mile. The lower your score the better. 
Applicants in the 90th percentile will receive 10 bonus points to their application. 70th - 89th will receive 8 bonus points. 50th - 69th will receive 6 bonus points. 30th - 49th will receive 4 bonus points. And 29th percentile or lower will receive 4 bonus points. An incomplete or inaccurate financial tab will provide 0 bonus points.</t>
    </r>
  </si>
  <si>
    <t>Blue cells are editable by the applicant</t>
  </si>
  <si>
    <t>Yellow cells are locked for calculations</t>
  </si>
  <si>
    <t>Historic Awards, Expenditures, and Carryover</t>
  </si>
  <si>
    <r>
      <t xml:space="preserve">Please use the box below to document the last five years of obligation, spending, and award history for projects of this type </t>
    </r>
    <r>
      <rPr>
        <i/>
        <sz val="11"/>
        <color theme="1"/>
        <rFont val="Franklin Gothic Book"/>
        <family val="2"/>
      </rPr>
      <t>(Operating Assistance, Capital Cost of Contracting, or Complementary Paratransit)</t>
    </r>
  </si>
  <si>
    <t>Local Funds Only</t>
  </si>
  <si>
    <t>Federal Funds Only</t>
  </si>
  <si>
    <r>
      <t xml:space="preserve">Local Funds </t>
    </r>
    <r>
      <rPr>
        <b/>
        <i/>
        <u/>
        <sz val="10"/>
        <color theme="1"/>
        <rFont val="Franklin Gothic Book"/>
        <family val="2"/>
      </rPr>
      <t>spent</t>
    </r>
    <r>
      <rPr>
        <u/>
        <sz val="10"/>
        <color theme="1"/>
        <rFont val="Franklin Gothic Book"/>
        <family val="2"/>
      </rPr>
      <t xml:space="preserve"> within FY:</t>
    </r>
  </si>
  <si>
    <t>Awarded  in TIP:</t>
  </si>
  <si>
    <t>Obligated in Grant:</t>
  </si>
  <si>
    <t>Spent within FY:</t>
  </si>
  <si>
    <t>Difference 
(TIP / Grant):</t>
  </si>
  <si>
    <t>Difference 
(TIP / Spent):</t>
  </si>
  <si>
    <t>Estimated in-grant Carryover:</t>
  </si>
  <si>
    <t>Notes:</t>
  </si>
  <si>
    <t>(insert text here)</t>
  </si>
  <si>
    <t>Total:</t>
  </si>
  <si>
    <t>Average:</t>
  </si>
  <si>
    <t>Historic Percentage Change in TIP Requests:</t>
  </si>
  <si>
    <t>Historic Percentage Change in Expenditure:</t>
  </si>
  <si>
    <t>Estimated Available Carryover</t>
  </si>
  <si>
    <t>Of the total estimated available carryover generated in the previous table, and indicated in the pale yellow box below. Please indicate how much carryover is available from which funding source.</t>
  </si>
  <si>
    <t>Source of In-Grant Carryover Funds:</t>
  </si>
  <si>
    <t>Total In-Grant Carryover to support this type of project:</t>
  </si>
  <si>
    <r>
      <t xml:space="preserve">In the next table, please indicate if you have an carryover that has been split to you, but has not yet been obligated into a grant. </t>
    </r>
    <r>
      <rPr>
        <b/>
        <sz val="11"/>
        <color theme="1"/>
        <rFont val="Franklin Gothic Book"/>
        <family val="2"/>
      </rPr>
      <t xml:space="preserve">This section is for direct recipients only. </t>
    </r>
    <r>
      <rPr>
        <sz val="11"/>
        <color theme="1"/>
        <rFont val="Franklin Gothic Book"/>
        <family val="2"/>
      </rPr>
      <t>Subrecipients may skip ahead to the "Requested Funding" section.</t>
    </r>
  </si>
  <si>
    <t>Unobligated Carryover Funds:</t>
  </si>
  <si>
    <t>Total Unobligated Carryover:</t>
  </si>
  <si>
    <t>Requested Funding</t>
  </si>
  <si>
    <t>Please use the box below to document every year you are requesting funding and for how much. Please use 2021 dollars to indicate your anticipated need. NIRPC will calculate inflation and estimated step ups based on historic spending. NIRPC will also use your estimated in-grant carryover from the last section to calculate your total need. The requested funds in this table should match the funds and years requested in the "Application" tab. Please keep in mind the funding source you request may not necessarily be the same funding source as the final award.</t>
  </si>
  <si>
    <t>Requested Operating Assistance:</t>
  </si>
  <si>
    <t>Performance Metrics Available through NTD</t>
  </si>
  <si>
    <t>Please only use metrics as they are reported through the National Transit Database</t>
  </si>
  <si>
    <t>UPT (Ridership)</t>
  </si>
  <si>
    <t>Federal Subsidy per Passenger (Awarded)</t>
  </si>
  <si>
    <t>Federal Subsidy per Passenger (Obligated)</t>
  </si>
  <si>
    <t>Federal Subsidy per Passenger (Spent)</t>
  </si>
  <si>
    <t>(Data only available to 2018)</t>
  </si>
  <si>
    <t>Average Fed Subsidy by Rider:</t>
  </si>
  <si>
    <t>Total average Fed Subsidy by Rider:</t>
  </si>
  <si>
    <t>(Lower is better)</t>
  </si>
  <si>
    <t>Passenger Miles</t>
  </si>
  <si>
    <t>Fed Subsidy per PM (Awarded)</t>
  </si>
  <si>
    <t>Fed Subsidy per PM (Obligated)</t>
  </si>
  <si>
    <t>Federal Subsidy per PM (Spent)</t>
  </si>
  <si>
    <t>Average Fed Subsidy by Passenger Revenue Mile:</t>
  </si>
  <si>
    <t>Total average Fed Subsidy by Passenger Revenue Mile:</t>
  </si>
  <si>
    <t>Total Performance Score:</t>
  </si>
  <si>
    <t>Total estimated cost of the project</t>
  </si>
  <si>
    <t>Operating Assistance Projects are matched at 50/50 rate. All other programs are matched at an 80/20 rate. Please provide figures in uninflated 2021 dollars.</t>
  </si>
  <si>
    <t>You have elected to match your project costs at the rate of ►</t>
  </si>
  <si>
    <t>Maps</t>
  </si>
  <si>
    <t>Transit Access</t>
  </si>
  <si>
    <t>Click Here!</t>
  </si>
  <si>
    <t>Environmental Justice</t>
  </si>
  <si>
    <t>Municiple Boundries</t>
  </si>
  <si>
    <t>Main Centers</t>
  </si>
  <si>
    <t>Hospitals and Medical Care Facilities</t>
  </si>
  <si>
    <r>
      <t xml:space="preserve">Environment program application </t>
    </r>
    <r>
      <rPr>
        <i/>
        <sz val="10"/>
        <color theme="1"/>
        <rFont val="Franklin Gothic Book"/>
        <family val="2"/>
      </rPr>
      <t>(see program + project types tab for more info)</t>
    </r>
  </si>
  <si>
    <r>
      <rPr>
        <b/>
        <sz val="12"/>
        <color theme="1"/>
        <rFont val="Franklin Gothic Book"/>
        <family val="2"/>
      </rPr>
      <t xml:space="preserve">Step </t>
    </r>
    <r>
      <rPr>
        <b/>
        <sz val="20"/>
        <color theme="1"/>
        <rFont val="Franklin Gothic Book"/>
        <family val="2"/>
      </rPr>
      <t>1</t>
    </r>
  </si>
  <si>
    <r>
      <t xml:space="preserve">Step </t>
    </r>
    <r>
      <rPr>
        <b/>
        <sz val="20"/>
        <color theme="1"/>
        <rFont val="Franklin Gothic Book"/>
        <family val="2"/>
      </rPr>
      <t>2</t>
    </r>
  </si>
  <si>
    <r>
      <t xml:space="preserve">Yes - </t>
    </r>
    <r>
      <rPr>
        <b/>
        <sz val="10"/>
        <color theme="1"/>
        <rFont val="Franklin Gothic Book"/>
        <family val="2"/>
      </rPr>
      <t>3 points</t>
    </r>
  </si>
  <si>
    <r>
      <t xml:space="preserve">No - </t>
    </r>
    <r>
      <rPr>
        <b/>
        <sz val="10"/>
        <color theme="1"/>
        <rFont val="Franklin Gothic Book"/>
        <family val="2"/>
      </rPr>
      <t>0 points</t>
    </r>
  </si>
  <si>
    <r>
      <t>Yes - 3</t>
    </r>
    <r>
      <rPr>
        <b/>
        <sz val="10"/>
        <color theme="1"/>
        <rFont val="Franklin Gothic Book"/>
        <family val="2"/>
      </rPr>
      <t xml:space="preserve"> points</t>
    </r>
  </si>
  <si>
    <r>
      <t xml:space="preserve">Yes - </t>
    </r>
    <r>
      <rPr>
        <b/>
        <sz val="10"/>
        <color theme="1"/>
        <rFont val="Franklin Gothic Book"/>
        <family val="2"/>
      </rPr>
      <t>2 points</t>
    </r>
  </si>
  <si>
    <r>
      <t xml:space="preserve">Yes - </t>
    </r>
    <r>
      <rPr>
        <b/>
        <sz val="10"/>
        <color theme="1"/>
        <rFont val="Franklin Gothic Book"/>
        <family val="2"/>
      </rPr>
      <t>5 points</t>
    </r>
  </si>
  <si>
    <r>
      <t xml:space="preserve">Yes - </t>
    </r>
    <r>
      <rPr>
        <b/>
        <sz val="10"/>
        <color theme="1"/>
        <rFont val="Franklin Gothic Book"/>
        <family val="2"/>
      </rPr>
      <t>10 points</t>
    </r>
  </si>
  <si>
    <r>
      <t>Yes - 5</t>
    </r>
    <r>
      <rPr>
        <b/>
        <sz val="10"/>
        <color theme="1"/>
        <rFont val="Franklin Gothic Book"/>
        <family val="2"/>
      </rPr>
      <t xml:space="preserve"> points</t>
    </r>
  </si>
  <si>
    <r>
      <t>Yes -</t>
    </r>
    <r>
      <rPr>
        <b/>
        <sz val="10"/>
        <color theme="1"/>
        <rFont val="Franklin Gothic Book"/>
        <family val="2"/>
      </rPr>
      <t xml:space="preserve"> 1 points</t>
    </r>
  </si>
  <si>
    <r>
      <t xml:space="preserve">Yes - </t>
    </r>
    <r>
      <rPr>
        <b/>
        <sz val="10"/>
        <color theme="1"/>
        <rFont val="Franklin Gothic Book"/>
        <family val="2"/>
      </rPr>
      <t>1 points</t>
    </r>
  </si>
  <si>
    <r>
      <t>Yes -</t>
    </r>
    <r>
      <rPr>
        <b/>
        <sz val="10"/>
        <color theme="1"/>
        <rFont val="Franklin Gothic Book"/>
        <family val="2"/>
      </rPr>
      <t xml:space="preserve"> 5 points</t>
    </r>
  </si>
  <si>
    <r>
      <t>Yes -</t>
    </r>
    <r>
      <rPr>
        <b/>
        <sz val="10"/>
        <color theme="1"/>
        <rFont val="Franklin Gothic Book"/>
        <family val="2"/>
      </rPr>
      <t xml:space="preserve"> 15 points</t>
    </r>
  </si>
  <si>
    <r>
      <t>Yes -</t>
    </r>
    <r>
      <rPr>
        <b/>
        <sz val="10"/>
        <color theme="1"/>
        <rFont val="Franklin Gothic Book"/>
        <family val="2"/>
      </rPr>
      <t xml:space="preserve"> 3 points</t>
    </r>
  </si>
  <si>
    <r>
      <t>Yes -</t>
    </r>
    <r>
      <rPr>
        <b/>
        <sz val="10"/>
        <color theme="1"/>
        <rFont val="Franklin Gothic Book"/>
        <family val="2"/>
      </rPr>
      <t xml:space="preserve"> 2 points</t>
    </r>
  </si>
  <si>
    <t>Please describe what these funds are for and when, be descriptive ▼</t>
  </si>
  <si>
    <t>Local / Regional Plans + Policy Support</t>
  </si>
  <si>
    <t>Environmental Benefits</t>
  </si>
  <si>
    <t>Economic Generation</t>
  </si>
  <si>
    <t>Access + Connections</t>
  </si>
  <si>
    <t>Partnerships / Collaborations</t>
  </si>
  <si>
    <t>Project Readiness</t>
  </si>
  <si>
    <t>Asset Management</t>
  </si>
  <si>
    <t>Not Applicable</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</si>
  <si>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</si>
  <si>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</si>
  <si>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County</t>
  </si>
  <si>
    <t>Name of applicant on behalf of municipality or transit operator (ERC):</t>
  </si>
  <si>
    <t>Beginning limit</t>
  </si>
  <si>
    <t>Ending limit</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</si>
  <si>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</si>
  <si>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</si>
  <si>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</si>
  <si>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</si>
  <si>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</si>
  <si>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</si>
  <si>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</si>
  <si>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and Connections</t>
  </si>
  <si>
    <t>Local /Regional Plans &amp; Policy Support</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</si>
  <si>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</si>
  <si>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</si>
  <si>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</si>
  <si>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t>Social Equity</t>
  </si>
  <si>
    <r>
      <rPr>
        <b/>
        <sz val="11"/>
        <color rgb="FF00B050"/>
        <rFont val="Franklin Gothic Book"/>
        <family val="2"/>
      </rPr>
      <t>8)</t>
    </r>
    <r>
      <rPr>
        <sz val="11"/>
        <color theme="1"/>
        <rFont val="Franklin Gothic Book"/>
        <family val="2"/>
      </rPr>
      <t xml:space="preserve"> Be sure to include the following on all applications:</t>
    </r>
  </si>
  <si>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</si>
  <si>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</si>
  <si>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</si>
  <si>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</si>
  <si>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rPr>
        <b/>
        <sz val="11"/>
        <color rgb="FF00B050"/>
        <rFont val="Franklin Gothic Book"/>
        <family val="2"/>
      </rPr>
      <t>9)</t>
    </r>
    <r>
      <rPr>
        <sz val="11"/>
        <color theme="1"/>
        <rFont val="Franklin Gothic Book"/>
        <family val="2"/>
      </rPr>
      <t xml:space="preserve"> If applying for HSIP funds, be sure to include the following documents:</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</si>
  <si>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</si>
  <si>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</si>
  <si>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</si>
  <si>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</si>
  <si>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='Start here'!U83:V83</t>
  </si>
  <si>
    <t>Please upload this workbook and all supporting documents here.  https://rtip.nirpc.org/secure2/xtip_amend_menu.asp?amend_type=CFP</t>
  </si>
  <si>
    <t>https://rtip.nirpc.org/secure2/xtip_amend_menu.asp?amend_type=CFP</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</si>
  <si>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</si>
  <si>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22:</t>
  </si>
  <si>
    <t>23:</t>
  </si>
  <si>
    <t>24:</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</si>
  <si>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</si>
  <si>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</si>
  <si>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</si>
  <si>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</si>
  <si>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</si>
  <si>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</si>
  <si>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</si>
  <si>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</si>
  <si>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</si>
  <si>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</si>
  <si>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Intersection congestion modifications</t>
  </si>
  <si>
    <t>Intersection safety modifications</t>
  </si>
  <si>
    <t>Construction and operational modifications on high-risk rural roads</t>
  </si>
  <si>
    <t>Description: project to replace traffic control devices with energy-efficient alternatives.  See also Complete Streets</t>
  </si>
  <si>
    <t>STBG, CRP</t>
  </si>
  <si>
    <t>Traffic Signal moderization</t>
  </si>
  <si>
    <t>STBG, PROTECT</t>
  </si>
  <si>
    <t>Description: projects that use technology to increase efficiency of transportation system (usually a state level initiative)</t>
  </si>
  <si>
    <t>Roadway Modifications</t>
  </si>
  <si>
    <t>PROTECT, TA</t>
  </si>
  <si>
    <t>STBG, CMAQ</t>
  </si>
  <si>
    <t>Description: projects that expand the transit system through fixed guideways including micromobility</t>
  </si>
  <si>
    <t>New fixed guideway systems</t>
  </si>
  <si>
    <t>Transit / Expansion</t>
  </si>
  <si>
    <t>Description: lighting (new or modernized) on streets &amp; trails as a standalone project</t>
  </si>
  <si>
    <t>Sidewalks II (on other streets &amp; roads)</t>
  </si>
  <si>
    <t>STBG, HSIP</t>
  </si>
  <si>
    <t>Sidewalks I (on Major Collectors &amp; above)</t>
  </si>
  <si>
    <t>STBG, TA, CRP</t>
  </si>
  <si>
    <t>TA, HSIP</t>
  </si>
  <si>
    <t>Bicycle/pedestrian signals &amp; other safety modifications</t>
  </si>
  <si>
    <r>
      <t xml:space="preserve">Transportation projects for ADA compliance </t>
    </r>
    <r>
      <rPr>
        <i/>
        <sz val="11"/>
        <rFont val="Franklin Gothic Book"/>
        <family val="2"/>
      </rPr>
      <t>w/ universal design</t>
    </r>
  </si>
  <si>
    <t>CMAQ, CRP</t>
  </si>
  <si>
    <r>
      <t xml:space="preserve">Vehicle emission reduction </t>
    </r>
    <r>
      <rPr>
        <i/>
        <sz val="11"/>
        <rFont val="Franklin Gothic Book"/>
        <family val="2"/>
      </rPr>
      <t>(new or modification)</t>
    </r>
  </si>
  <si>
    <t>Transit / Asset Management</t>
  </si>
  <si>
    <t>Transit / Operating Assistance</t>
  </si>
  <si>
    <t>Transit - Operating</t>
  </si>
  <si>
    <t>2024 NOFA Review &amp; Checklist</t>
  </si>
  <si>
    <t>Overview of 2026-2030 Transportation Improvement Program programming approach</t>
  </si>
  <si>
    <t>October 21 - November 8, 2024</t>
  </si>
  <si>
    <t>November 8 - January 31, 2025</t>
  </si>
  <si>
    <t>January 14 - February 11, 2025</t>
  </si>
  <si>
    <t>February 28 - March 31, 2023</t>
  </si>
  <si>
    <t>30-day public comment period (NIRPC)</t>
  </si>
  <si>
    <r>
      <rPr>
        <b/>
        <sz val="11"/>
        <color theme="1"/>
        <rFont val="Franklin Gothic Book"/>
        <family val="2"/>
      </rPr>
      <t>d)</t>
    </r>
    <r>
      <rPr>
        <sz val="11"/>
        <color theme="1"/>
        <rFont val="Franklin Gothic Book"/>
        <family val="2"/>
      </rPr>
      <t xml:space="preserve"> Commitment to attend future NIRPC's Road Safety Audit workshop.</t>
    </r>
  </si>
  <si>
    <t>Transit - Operating Assistance Program</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</si>
  <si>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</si>
  <si>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</si>
  <si>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</si>
  <si>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</si>
  <si>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</si>
  <si>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</si>
  <si>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</si>
  <si>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</si>
  <si>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</si>
  <si>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</si>
  <si>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</si>
  <si>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</si>
  <si>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</si>
  <si>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</si>
  <si>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</si>
  <si>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</si>
  <si>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</si>
  <si>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</si>
  <si>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</si>
  <si>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</si>
  <si>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</si>
  <si>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</si>
  <si>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</si>
  <si>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</si>
  <si>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</si>
  <si>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</si>
  <si>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</si>
  <si>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</si>
  <si>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Investment programs for the 2026 - 2030 TIP</t>
  </si>
  <si>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</si>
  <si>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</si>
  <si>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</si>
  <si>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</si>
  <si>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</si>
  <si>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</si>
  <si>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</si>
  <si>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</si>
  <si>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Land Use / Corridor Plan</t>
  </si>
  <si>
    <t>Description:  Funds to conduct plans that connect land use and transportation within CLC areas</t>
  </si>
  <si>
    <t>TOD - Supportive Policy</t>
  </si>
  <si>
    <t>Description: to develop policy for affordable housing, equitible developments, TOD design guidelines or other zoning /overlay/ ordinance (require NIRPC approval before submitting)</t>
  </si>
  <si>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</si>
  <si>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</si>
  <si>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</si>
  <si>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</si>
  <si>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</si>
  <si>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</si>
  <si>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t>Please provide details about the project, and all years this project will span (FY 2026, FY2027, etc) as well as any other notes ▼</t>
  </si>
  <si>
    <t xml:space="preserve">Will the proposed project provide crossings over city and township boundaries, that were not previously part of your operations? If so, where and how? </t>
  </si>
  <si>
    <r>
      <t>Will the proposed project make additional crossings over county boundaries, that were not previously part of your operations?  If so, where and how?</t>
    </r>
    <r>
      <rPr>
        <sz val="10"/>
        <rFont val="Franklin Gothic Book"/>
        <family val="2"/>
      </rPr>
      <t xml:space="preserve">  </t>
    </r>
  </si>
  <si>
    <r>
      <rPr>
        <b/>
        <sz val="10"/>
        <rFont val="Franklin Gothic Book"/>
        <family val="2"/>
      </rPr>
      <t>Will the proposed project make additional connections to hospitals and other medical facilities, that were not previously part of your operations? Please list?</t>
    </r>
    <r>
      <rPr>
        <sz val="10"/>
        <rFont val="Franklin Gothic Book"/>
        <family val="2"/>
      </rPr>
      <t xml:space="preserve"> </t>
    </r>
  </si>
  <si>
    <r>
      <t>Will the proposed project decrease the wait times of passengers, from your current average wait time? If so, where and how?</t>
    </r>
    <r>
      <rPr>
        <sz val="10"/>
        <rFont val="Franklin Gothic Book"/>
        <family val="2"/>
      </rPr>
      <t xml:space="preserve"> </t>
    </r>
  </si>
  <si>
    <t>Will the proposed project make additional connections to other transit networks, that were not previously part of your operations? Which ones and where?  If so, where and how?</t>
  </si>
  <si>
    <r>
      <rPr>
        <b/>
        <sz val="10"/>
        <rFont val="Franklin Gothic Book"/>
        <family val="2"/>
      </rPr>
      <t xml:space="preserve">Will the proposed project make additional connections to job centers outside of a "Main Center" that were not previously part of your operations?  If so where? </t>
    </r>
    <r>
      <rPr>
        <sz val="10"/>
        <rFont val="Franklin Gothic Book"/>
        <family val="2"/>
      </rPr>
      <t xml:space="preserve">Please reference the Main Centers map. </t>
    </r>
  </si>
  <si>
    <t xml:space="preserve">Does the proposed project utilize alternative fuel vehicles? If so, how many vehicles and what fuel type? </t>
  </si>
  <si>
    <r>
      <t xml:space="preserve">Will the proposed project make additional connections a "Main Center" that were not previously part of your operations?  </t>
    </r>
    <r>
      <rPr>
        <sz val="10"/>
        <rFont val="Franklin Gothic Book"/>
        <family val="2"/>
      </rPr>
      <t xml:space="preserve">Please reference the Main Centers map. </t>
    </r>
  </si>
  <si>
    <r>
      <t>Does the proposed project coordinate with a neighboring transit system’s policies, such as; fares, paratransit eligibility, service descriptions, service hours, and other policies? If so, how? Please be specific.</t>
    </r>
    <r>
      <rPr>
        <sz val="10"/>
        <rFont val="Franklin Gothic Book"/>
        <family val="2"/>
      </rPr>
      <t xml:space="preserve"> </t>
    </r>
  </si>
  <si>
    <r>
      <rPr>
        <b/>
        <sz val="10"/>
        <rFont val="Franklin Gothic Book"/>
        <family val="2"/>
      </rPr>
      <t>Is the proposed project directly referenced by of a local community plan? If so, how? Please be specific and provide the planning material in question.</t>
    </r>
    <r>
      <rPr>
        <sz val="10"/>
        <rFont val="Franklin Gothic Book"/>
        <family val="2"/>
      </rPr>
      <t xml:space="preserve"> </t>
    </r>
  </si>
  <si>
    <t xml:space="preserve">Is the proposed project within the identified density thresholds for fixed route and demand response transit? </t>
  </si>
  <si>
    <t xml:space="preserve">Is the proposed project supported by a strategy in the Coordinated Transit Plan? If so which strategy(ies)? </t>
  </si>
  <si>
    <r>
      <t>Is the proposed project supported by a strategy in the Long Range Plan? If so which strategy(ies)?</t>
    </r>
    <r>
      <rPr>
        <sz val="10"/>
        <color theme="1"/>
        <rFont val="Franklin Gothic Book"/>
        <family val="2"/>
      </rPr>
      <t xml:space="preserve"> </t>
    </r>
  </si>
  <si>
    <r>
      <rPr>
        <b/>
        <sz val="10"/>
        <rFont val="Franklin Gothic Book"/>
        <family val="2"/>
      </rPr>
      <t xml:space="preserve">Outside of previously existing local match sources, does the proposed project utilize a formal partnership with a local municipality, business, non-profit or other organization? If so, what and with whom? </t>
    </r>
    <r>
      <rPr>
        <sz val="10"/>
        <rFont val="Franklin Gothic Book"/>
        <family val="2"/>
      </rPr>
      <t>P</t>
    </r>
  </si>
  <si>
    <t xml:space="preserve">Does the proposed project share services, staff, or other tangible resources with another transit operator or other human project agency? If so what and with whom? </t>
  </si>
  <si>
    <t xml:space="preserve">17. Has the proposed project been in operation for more than three years? </t>
  </si>
  <si>
    <t xml:space="preserve">Does the project have an identified and committed source of local match? If so, what and from whom? </t>
  </si>
  <si>
    <r>
      <t>Will this project be overmatched? By what percentage?</t>
    </r>
    <r>
      <rPr>
        <sz val="10"/>
        <color theme="1"/>
        <rFont val="Franklin Gothic Book"/>
        <family val="2"/>
      </rPr>
      <t xml:space="preserve"> </t>
    </r>
  </si>
  <si>
    <r>
      <t>Has the operator been on time with preventative maintenance schedule?</t>
    </r>
    <r>
      <rPr>
        <sz val="10"/>
        <color theme="1"/>
        <rFont val="Franklin Gothic Book"/>
        <family val="2"/>
      </rPr>
      <t xml:space="preserve"> </t>
    </r>
  </si>
  <si>
    <r>
      <t>Has the operator met the required performance metrics for vehicle maintenance?</t>
    </r>
    <r>
      <rPr>
        <sz val="10"/>
        <color theme="1"/>
        <rFont val="Franklin Gothic Book"/>
        <family val="2"/>
      </rPr>
      <t xml:space="preserve"> </t>
    </r>
  </si>
  <si>
    <r>
      <t>Is the operator in compliance with their Safety Plan?</t>
    </r>
    <r>
      <rPr>
        <sz val="10"/>
        <color theme="1"/>
        <rFont val="Franklin Gothic Book"/>
        <family val="2"/>
      </rPr>
      <t xml:space="preserve"> </t>
    </r>
  </si>
  <si>
    <r>
      <t>Does the proposed project make additional connections within Environmental Justice (EJ) areas, or make additional connections between an EJ area to a Major Employment Center? If so, where and how?</t>
    </r>
    <r>
      <rPr>
        <sz val="10"/>
        <rFont val="Franklin Gothic Book"/>
        <family val="2"/>
      </rPr>
      <t xml:space="preserve"> Please reference EJ map and Major Employment Center map. </t>
    </r>
  </si>
  <si>
    <r>
      <t>Does the proposed project provide additional connections or mobility freedom to the 65+ population or people who are disabled? If so where and how?</t>
    </r>
    <r>
      <rPr>
        <sz val="10"/>
        <rFont val="Franklin Gothic Book"/>
        <family val="2"/>
      </rPr>
      <t xml:space="preserve">  Please consult Seniors and Disabilities map.</t>
    </r>
  </si>
  <si>
    <t>Sum</t>
  </si>
  <si>
    <t>2019-2020</t>
  </si>
  <si>
    <t>2020-2021</t>
  </si>
  <si>
    <t>2021-2022</t>
  </si>
  <si>
    <t>2022-2023</t>
  </si>
  <si>
    <t>2023-2024</t>
  </si>
  <si>
    <t>Average Percentage Change 
2019-2024</t>
  </si>
  <si>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</si>
  <si>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</si>
  <si>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</si>
  <si>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</si>
  <si>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</si>
  <si>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</si>
  <si>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</si>
  <si>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</si>
  <si>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</si>
  <si>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</si>
  <si>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</si>
  <si>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</si>
  <si>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</si>
  <si>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</si>
  <si>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</si>
  <si>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</si>
  <si>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</si>
  <si>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</si>
  <si>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</si>
  <si>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</si>
  <si>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</si>
  <si>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</si>
  <si>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</si>
  <si>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</si>
  <si>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</si>
  <si>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</si>
  <si>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</si>
  <si>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</si>
  <si>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</si>
  <si>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</si>
  <si>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</si>
  <si>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</si>
  <si>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</si>
  <si>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</si>
  <si>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</si>
  <si>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</si>
  <si>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</si>
  <si>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</si>
  <si>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</si>
  <si>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</si>
  <si>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</si>
  <si>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</si>
  <si>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</si>
  <si>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</si>
  <si>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</si>
  <si>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</si>
  <si>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</si>
  <si>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</si>
  <si>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</si>
  <si>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</si>
  <si>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</si>
  <si>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</si>
  <si>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</si>
  <si>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</si>
  <si>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</si>
  <si>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</si>
  <si>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</si>
  <si>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</si>
  <si>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</si>
  <si>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The Des # Application form has been filled out as completely as possible</t>
  </si>
  <si>
    <t>All items on this list are in one pdf document with a table of contents.</t>
  </si>
  <si>
    <t>If you are applying for CMAQ funding, please include a completed CMAQ Request Form from NIRPC.  This form will have the calulations from the CMAQ Emissions Calculator Toolkit from https://www.fhwa.dot.gov/environment/air_quality/cmaq/toolkit/</t>
  </si>
  <si>
    <t>Over 65 and older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</si>
</sst>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 #,##0_);_(* \(#,##0\);_(* &quot;-&quot;??_);_(@_)"/>
    <numFmt numFmtId="169" formatCode="[&lt;=9999999]###\-####;\(###\)\ ###\-####"/>
  </numFmts>
  <fonts count="81"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b/>
      <sz val="12"/>
      <color theme="1"/>
      <name val="Franklin Gothic Book"/>
      <family val="2"/>
    </font>
    <font>
      <sz val="12"/>
      <color theme="1"/>
      <name val="Franklin Gothic Book"/>
      <family val="2"/>
    </font>
    <font>
      <b/>
      <sz val="12"/>
      <color theme="0"/>
      <name val="Franklin Gothic Book"/>
      <family val="2"/>
    </font>
    <font>
      <sz val="11"/>
      <color theme="1"/>
      <name val="Franklin Gothic Book"/>
      <family val="2"/>
    </font>
    <font>
      <i/>
      <sz val="11"/>
      <color theme="1"/>
      <name val="Franklin Gothic Book"/>
      <family val="2"/>
    </font>
    <font>
      <b/>
      <sz val="11"/>
      <color theme="0"/>
      <name val="Franklin Gothic Book"/>
      <family val="2"/>
    </font>
    <font>
      <sz val="12"/>
      <color theme="0"/>
      <name val="Franklin Gothic Book"/>
      <family val="2"/>
    </font>
    <font>
      <sz val="11"/>
      <color theme="0"/>
      <name val="Franklin Gothic Book"/>
      <family val="2"/>
    </font>
    <font>
      <u/>
      <sz val="12"/>
      <color theme="10"/>
      <name val="Arial"/>
      <family val="2"/>
      <scheme val="minor"/>
    </font>
    <font>
      <u/>
      <sz val="11"/>
      <color theme="10"/>
      <name val="Franklin Gothic Book"/>
      <family val="2"/>
    </font>
    <font>
      <sz val="11"/>
      <name val="Franklin Gothic Book"/>
      <family val="2"/>
    </font>
    <font>
      <sz val="11"/>
      <color rgb="FFFF0000"/>
      <name val="Arial"/>
      <family val="2"/>
      <scheme val="minor"/>
    </font>
    <font>
      <b/>
      <i/>
      <sz val="20"/>
      <color theme="7"/>
      <name val="Franklin Gothic Book"/>
      <family val="2"/>
    </font>
    <font>
      <sz val="11"/>
      <color rgb="FFFF0000"/>
      <name val="Franklin Gothic Book"/>
      <family val="2"/>
    </font>
    <font>
      <sz val="11"/>
      <color theme="6"/>
      <name val="Franklin Gothic Book"/>
      <family val="2"/>
    </font>
    <font>
      <u/>
      <sz val="11"/>
      <color theme="1"/>
      <name val="Franklin Gothic Book"/>
      <family val="2"/>
    </font>
    <font>
      <sz val="11"/>
      <color rgb="FF000000"/>
      <name val="Franklin Gothic Book"/>
      <family val="2"/>
    </font>
    <font>
      <i/>
      <sz val="11"/>
      <color rgb="FF000000"/>
      <name val="Franklin Gothic Book"/>
      <family val="2"/>
    </font>
    <font>
      <i/>
      <sz val="10"/>
      <color theme="1"/>
      <name val="Franklin Gothic Book"/>
      <family val="2"/>
    </font>
    <font>
      <i/>
      <sz val="8"/>
      <color theme="1"/>
      <name val="Franklin Gothic Book"/>
      <family val="2"/>
    </font>
    <font>
      <b/>
      <sz val="8"/>
      <color theme="1"/>
      <name val="Franklin Gothic Book"/>
      <family val="2"/>
    </font>
    <font>
      <b/>
      <sz val="11"/>
      <color theme="1"/>
      <name val="Franklin Gothic Book"/>
      <family val="2"/>
    </font>
    <font>
      <b/>
      <i/>
      <sz val="10"/>
      <color theme="0" tint="-0.34998626667073579"/>
      <name val="Franklin Gothic Book"/>
      <family val="2"/>
    </font>
    <font>
      <b/>
      <sz val="11"/>
      <name val="Franklin Gothic Book"/>
      <family val="2"/>
    </font>
    <font>
      <sz val="11"/>
      <name val="Arial"/>
      <family val="2"/>
      <scheme val="minor"/>
    </font>
    <font>
      <b/>
      <i/>
      <sz val="10"/>
      <name val="Franklin Gothic Book"/>
      <family val="2"/>
    </font>
    <font>
      <sz val="10"/>
      <name val="Franklin Gothic Book"/>
      <family val="2"/>
    </font>
    <font>
      <b/>
      <sz val="10"/>
      <name val="Franklin Gothic Book"/>
      <family val="2"/>
    </font>
    <font>
      <b/>
      <sz val="10"/>
      <color rgb="FFFF0000"/>
      <name val="Franklin Gothic Book"/>
      <family val="2"/>
    </font>
    <font>
      <b/>
      <i/>
      <sz val="10"/>
      <color theme="1"/>
      <name val="Franklin Gothic Book"/>
      <family val="2"/>
    </font>
    <font>
      <b/>
      <i/>
      <sz val="10"/>
      <color theme="6"/>
      <name val="Franklin Gothic Book"/>
      <family val="2"/>
    </font>
    <font>
      <sz val="10"/>
      <color theme="6"/>
      <name val="Franklin Gothic Book"/>
      <family val="2"/>
    </font>
    <font>
      <sz val="10"/>
      <color theme="1"/>
      <name val="Franklin Gothic Book"/>
      <family val="2"/>
    </font>
    <font>
      <b/>
      <sz val="10"/>
      <color theme="1"/>
      <name val="Franklin Gothic Book"/>
      <family val="2"/>
    </font>
    <font>
      <i/>
      <sz val="10"/>
      <name val="Franklin Gothic Book"/>
      <family val="2"/>
    </font>
    <font>
      <b/>
      <sz val="10"/>
      <color theme="0"/>
      <name val="Franklin Gothic Book"/>
      <family val="2"/>
    </font>
    <font>
      <b/>
      <sz val="14"/>
      <color theme="1"/>
      <name val="Franklin Gothic Book"/>
      <family val="2"/>
    </font>
    <font>
      <sz val="8"/>
      <color theme="1"/>
      <name val="Franklin Gothic Book"/>
      <family val="2"/>
    </font>
    <font>
      <u/>
      <sz val="10"/>
      <color theme="1"/>
      <name val="Franklin Gothic Book"/>
      <family val="2"/>
    </font>
    <font>
      <b/>
      <i/>
      <u/>
      <sz val="10"/>
      <color theme="1"/>
      <name val="Franklin Gothic Book"/>
      <family val="2"/>
    </font>
    <font>
      <i/>
      <sz val="9"/>
      <color theme="1"/>
      <name val="Franklin Gothic Book"/>
      <family val="2"/>
    </font>
    <font>
      <u val="singleAccounting"/>
      <sz val="11"/>
      <color theme="1"/>
      <name val="Franklin Gothic Book"/>
      <family val="2"/>
    </font>
    <font>
      <sz val="14"/>
      <color theme="1"/>
      <name val="Franklin Gothic Book"/>
      <family val="2"/>
    </font>
    <font>
      <sz val="9"/>
      <color theme="1"/>
      <name val="Franklin Gothic Book"/>
      <family val="2"/>
    </font>
    <font>
      <b/>
      <sz val="18"/>
      <color theme="1"/>
      <name val="Franklin Gothic Book"/>
      <family val="2"/>
    </font>
    <font>
      <b/>
      <sz val="16"/>
      <color theme="1"/>
      <name val="Franklin Gothic Book"/>
      <family val="2"/>
    </font>
    <font>
      <sz val="16"/>
      <color theme="1"/>
      <name val="Franklin Gothic Book"/>
      <family val="2"/>
    </font>
    <font>
      <sz val="10"/>
      <color theme="0"/>
      <name val="Franklin Gothic Book"/>
      <family val="2"/>
    </font>
    <font>
      <i/>
      <sz val="10"/>
      <color theme="0"/>
      <name val="Franklin Gothic Book"/>
      <family val="2"/>
    </font>
    <font>
      <b/>
      <sz val="20"/>
      <color theme="1"/>
      <name val="Franklin Gothic Book"/>
      <family val="2"/>
    </font>
    <font>
      <u/>
      <sz val="12"/>
      <color theme="10"/>
      <name val="Franklin Gothic Book"/>
      <family val="2"/>
    </font>
    <font>
      <b/>
      <i/>
      <sz val="40"/>
      <color theme="5"/>
      <name val="Franklin Gothic Demi"/>
      <family val="2"/>
    </font>
    <font>
      <b/>
      <i/>
      <sz val="36"/>
      <color theme="5"/>
      <name val="Franklin Gothic Demi"/>
      <family val="2"/>
    </font>
    <font>
      <b/>
      <sz val="12"/>
      <name val="Franklin Gothic Book"/>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b/>
      <i/>
      <sz val="11"/>
      <color theme="1"/>
      <name val="Franklin Gothic Book"/>
      <family val="2"/>
    </font>
    <font>
      <b/>
      <sz val="9"/>
      <color theme="0"/>
      <name val="Franklin Gothic Book"/>
      <family val="2"/>
    </font>
    <font>
      <b/>
      <i/>
      <sz val="10"/>
      <color theme="0"/>
      <name val="Franklin Gothic Book"/>
      <family val="2"/>
    </font>
    <font>
      <b/>
      <sz val="11"/>
      <color theme="7"/>
      <name val="Franklin Gothic Book"/>
      <family val="2"/>
    </font>
    <font>
      <b/>
      <sz val="11"/>
      <color rgb="FF00B050"/>
      <name val="Franklin Gothic Book"/>
      <family val="2"/>
    </font>
    <font>
      <b/>
      <sz val="11"/>
      <color rgb="FF00B0F0"/>
      <name val="Franklin Gothic Book"/>
      <family val="2"/>
    </font>
    <font>
      <i/>
      <sz val="11"/>
      <color rgb="FFFF0000"/>
      <name val="Franklin Gothic Book"/>
      <family val="2"/>
    </font>
    <font>
      <i/>
      <sz val="11"/>
      <color theme="6"/>
      <name val="Franklin Gothic Book"/>
      <family val="2"/>
    </font>
    <font>
      <i/>
      <sz val="11"/>
      <name val="Franklin Gothic Book"/>
      <family val="2"/>
    </font>
    <font>
      <sz val="8"/>
      <name val="Arial"/>
      <family val="2"/>
      <scheme val="minor"/>
    </font>
    <font>
      <sz val="10"/>
      <name val="Arial"/>
      <family val="2"/>
    </font>
    <font>
      <b/>
      <i/>
      <sz val="18"/>
      <color theme="0"/>
      <name val="Franklin Gothic Book"/>
      <family val="2"/>
    </font>
    <font>
      <b/>
      <sz val="14"/>
      <color theme="0"/>
      <name val="Franklin Gothic Book"/>
      <family val="2"/>
    </font>
    <font>
      <b/>
      <strike/>
      <sz val="11"/>
      <color rgb="FFFF0000"/>
      <name val="Franklin Gothic Book"/>
      <family val="2"/>
    </font>
    <font>
      <b/>
      <i/>
      <sz val="11"/>
      <name val="Franklin Gothic Book"/>
      <family val="2"/>
    </font>
    <font>
      <strike/>
      <sz val="11"/>
      <color rgb="FFFF0000"/>
      <name val="Franklin Gothic Book"/>
      <family val="2"/>
    </font>
    <font>
      <b/>
      <i/>
      <sz val="12"/>
      <name val="Franklin Gothic Book"/>
      <family val="2"/>
    </font>
  </fonts>
  <fills count="20">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E9A3"/>
        <bgColor indexed="64"/>
      </patternFill>
    </fill>
    <fill>
      <patternFill patternType="lightUp">
        <bgColor theme="4" tint="0.59999389629810485"/>
      </patternFill>
    </fill>
    <fill>
      <patternFill patternType="lightUp">
        <bgColor rgb="FFFFC000"/>
      </patternFill>
    </fill>
    <fill>
      <patternFill patternType="solid">
        <fgColor auto="1"/>
        <bgColor theme="0"/>
      </patternFill>
    </fill>
    <fill>
      <patternFill patternType="solid">
        <fgColor indexed="65"/>
        <bgColor theme="0" tint="-0.14993743705557422"/>
      </patternFill>
    </fill>
    <fill>
      <patternFill patternType="solid">
        <fgColor indexed="65"/>
        <bgColor theme="0"/>
      </patternFill>
    </fill>
  </fills>
  <borders count="215">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style="medium">
        <color rgb="FFFFC000"/>
      </top>
      <bottom style="medium">
        <color rgb="FFFFC000"/>
      </bottom>
      <diagonal/>
    </border>
    <border>
      <left style="medium">
        <color rgb="FF00B0F0"/>
      </left>
      <right style="medium">
        <color rgb="FFFFC000"/>
      </right>
      <top/>
      <bottom style="medium">
        <color rgb="FFFFC000"/>
      </bottom>
      <diagonal/>
    </border>
    <border>
      <left/>
      <right style="medium">
        <color rgb="FF00B0F0"/>
      </right>
      <top/>
      <bottom style="thin">
        <color rgb="FF00B050"/>
      </bottom>
      <diagonal/>
    </border>
    <border>
      <left style="hair">
        <color rgb="FF92D050"/>
      </left>
      <right style="hair">
        <color rgb="FF92D050"/>
      </right>
      <top style="medium">
        <color rgb="FF92D050"/>
      </top>
      <bottom/>
      <diagonal/>
    </border>
    <border>
      <left style="thin">
        <color rgb="FF92D050"/>
      </left>
      <right style="hair">
        <color rgb="FF92D050"/>
      </right>
      <top/>
      <bottom style="medium">
        <color rgb="FF92D050"/>
      </bottom>
      <diagonal/>
    </border>
    <border>
      <left/>
      <right style="hair">
        <color rgb="FF92D050"/>
      </right>
      <top/>
      <bottom style="medium">
        <color rgb="FF92D050"/>
      </bottom>
      <diagonal/>
    </border>
    <border>
      <left/>
      <right style="hair">
        <color rgb="FF92D050"/>
      </right>
      <top style="medium">
        <color rgb="FF92D05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medium">
        <color indexed="64"/>
      </right>
      <top/>
      <bottom/>
      <diagonal/>
    </border>
    <border>
      <left/>
      <right style="medium">
        <color theme="4" tint="0.39997558519241921"/>
      </right>
      <top/>
      <bottom/>
      <diagonal/>
    </border>
    <border>
      <left/>
      <right/>
      <top/>
      <bottom style="medium">
        <color rgb="FF00B050"/>
      </bottom>
      <diagonal/>
    </border>
    <border>
      <left/>
      <right style="thin">
        <color rgb="FFFFC000"/>
      </right>
      <top/>
      <bottom style="medium">
        <color rgb="FF00B050"/>
      </bottom>
      <diagonal/>
    </border>
    <border>
      <left style="thin">
        <color rgb="FFFFC000"/>
      </left>
      <right/>
      <top style="thin">
        <color rgb="FFFFC000"/>
      </top>
      <bottom style="medium">
        <color rgb="FF00B050"/>
      </bottom>
      <diagonal/>
    </border>
    <border>
      <left/>
      <right style="thin">
        <color rgb="FFFFC000"/>
      </right>
      <top style="thin">
        <color rgb="FFFFC000"/>
      </top>
      <bottom style="medium">
        <color rgb="FF00B050"/>
      </bottom>
      <diagonal/>
    </border>
    <border>
      <left style="medium">
        <color theme="4" tint="0.39997558519241921"/>
      </left>
      <right/>
      <top/>
      <bottom/>
      <diagonal/>
    </border>
    <border>
      <left/>
      <right/>
      <top style="thin">
        <color rgb="FF92D050"/>
      </top>
      <bottom style="medium">
        <color rgb="FF00B050"/>
      </bottom>
      <diagonal/>
    </border>
    <border>
      <left/>
      <right style="medium">
        <color rgb="FFFFC000"/>
      </right>
      <top style="thin">
        <color rgb="FF92D050"/>
      </top>
      <bottom style="medium">
        <color rgb="FF00B050"/>
      </bottom>
      <diagonal/>
    </border>
    <border>
      <left style="medium">
        <color theme="4" tint="0.39997558519241921"/>
      </left>
      <right/>
      <top style="medium">
        <color rgb="FF00B050"/>
      </top>
      <bottom/>
      <diagonal/>
    </border>
    <border>
      <left/>
      <right/>
      <top style="medium">
        <color rgb="FF00B050"/>
      </top>
      <bottom/>
      <diagonal/>
    </border>
    <border>
      <left/>
      <right style="medium">
        <color rgb="FF00B0F0"/>
      </right>
      <top style="thin">
        <color rgb="FF00B050"/>
      </top>
      <bottom style="thin">
        <color rgb="FF00B050"/>
      </bottom>
      <diagonal/>
    </border>
    <border>
      <left/>
      <right style="medium">
        <color rgb="FF00B0F0"/>
      </right>
      <top style="thin">
        <color theme="7"/>
      </top>
      <bottom/>
      <diagonal/>
    </border>
    <border>
      <left style="medium">
        <color theme="4" tint="0.39997558519241921"/>
      </left>
      <right/>
      <top style="medium">
        <color theme="4" tint="0.39994506668294322"/>
      </top>
      <bottom/>
      <diagonal/>
    </border>
    <border>
      <left/>
      <right/>
      <top style="medium">
        <color theme="4" tint="0.39994506668294322"/>
      </top>
      <bottom/>
      <diagonal/>
    </border>
    <border>
      <left/>
      <right style="medium">
        <color rgb="FF00B0F0"/>
      </right>
      <top style="medium">
        <color theme="4" tint="0.39994506668294322"/>
      </top>
      <bottom/>
      <diagonal/>
    </border>
    <border>
      <left style="medium">
        <color theme="4" tint="0.39997558519241921"/>
      </left>
      <right/>
      <top/>
      <bottom style="medium">
        <color theme="4" tint="0.39994506668294322"/>
      </bottom>
      <diagonal/>
    </border>
    <border>
      <left/>
      <right/>
      <top/>
      <bottom style="medium">
        <color theme="4" tint="0.39994506668294322"/>
      </bottom>
      <diagonal/>
    </border>
    <border>
      <left/>
      <right style="medium">
        <color rgb="FF00B0F0"/>
      </right>
      <top/>
      <bottom style="medium">
        <color theme="4" tint="0.39994506668294322"/>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style="thin">
        <color rgb="FF00B0F0"/>
      </left>
      <right/>
      <top style="medium">
        <color rgb="FF00B0F0"/>
      </top>
      <bottom style="medium">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bottom style="thin">
        <color rgb="FF00B0F0"/>
      </bottom>
      <diagonal/>
    </border>
    <border>
      <left/>
      <right/>
      <top/>
      <bottom style="thin">
        <color rgb="FF00B0F0"/>
      </bottom>
      <diagonal/>
    </border>
    <border>
      <left/>
      <right style="medium">
        <color rgb="FF00B0F0"/>
      </right>
      <top/>
      <bottom style="thin">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medium">
        <color rgb="FF00B0F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top style="thick">
        <color rgb="FF92D050"/>
      </top>
      <bottom style="thin">
        <color rgb="FF92D050"/>
      </bottom>
      <diagonal/>
    </border>
  </borders>
  <cellStyleXfs count="11">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xf numFmtId="0" fontId="4" fillId="0" borderId="0"/>
    <xf numFmtId="44"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0" fontId="74" fillId="0" borderId="0"/>
    <xf numFmtId="44" fontId="2" fillId="0" borderId="0" applyFont="0" applyFill="0" applyBorder="0" applyAlignment="0" applyProtection="0"/>
  </cellStyleXfs>
  <cellXfs count="890">
    <xf numFmtId="0" fontId="0" fillId="0" borderId="0" xfId="0"/>
    <xf numFmtId="0" fontId="7" fillId="0" borderId="0" xfId="0" applyFont="1"/>
    <xf numFmtId="0" fontId="9" fillId="0" borderId="0" xfId="0" applyFont="1" applyAlignment="1">
      <alignment horizontal="left" vertical="top" wrapText="1"/>
    </xf>
    <xf numFmtId="0" fontId="11" fillId="0" borderId="0" xfId="0" applyFont="1" applyAlignment="1">
      <alignment vertical="top"/>
    </xf>
    <xf numFmtId="0" fontId="12" fillId="0" borderId="0" xfId="0" applyFont="1"/>
    <xf numFmtId="0" fontId="9" fillId="0" borderId="0" xfId="0" applyFont="1" applyAlignment="1">
      <alignment vertical="top" wrapText="1"/>
    </xf>
    <xf numFmtId="0" fontId="7" fillId="0" borderId="0" xfId="0" applyFont="1" applyAlignment="1">
      <alignment wrapText="1"/>
    </xf>
    <xf numFmtId="0" fontId="9" fillId="0" borderId="0" xfId="0" applyFont="1" applyAlignment="1">
      <alignment vertical="top"/>
    </xf>
    <xf numFmtId="0" fontId="9" fillId="0" borderId="0" xfId="0" applyFont="1" applyAlignment="1">
      <alignment horizontal="left"/>
    </xf>
    <xf numFmtId="0" fontId="13" fillId="0" borderId="0" xfId="0" applyFont="1" applyAlignment="1">
      <alignment vertical="top"/>
    </xf>
    <xf numFmtId="0" fontId="7" fillId="0" borderId="0" xfId="0" applyFont="1" applyAlignment="1">
      <alignment vertical="top"/>
    </xf>
    <xf numFmtId="0" fontId="9" fillId="0" borderId="0" xfId="0" applyFont="1"/>
    <xf numFmtId="0" fontId="22" fillId="0" borderId="0" xfId="0" applyFont="1" applyAlignment="1">
      <alignment horizontal="left" vertical="center" wrapText="1"/>
    </xf>
    <xf numFmtId="0" fontId="9" fillId="0" borderId="0" xfId="0" applyFont="1" applyAlignment="1">
      <alignment horizontal="right" vertical="top"/>
    </xf>
    <xf numFmtId="0" fontId="11" fillId="2" borderId="0" xfId="0" applyFont="1" applyFill="1" applyAlignment="1">
      <alignment vertical="top"/>
    </xf>
    <xf numFmtId="0" fontId="9" fillId="4" borderId="0" xfId="4" applyFont="1" applyFill="1" applyAlignment="1">
      <alignment vertical="top"/>
    </xf>
    <xf numFmtId="0" fontId="11" fillId="3" borderId="0" xfId="0" applyFont="1" applyFill="1" applyAlignment="1">
      <alignment vertical="top"/>
    </xf>
    <xf numFmtId="0" fontId="39" fillId="4" borderId="0" xfId="0" applyFont="1" applyFill="1" applyAlignment="1">
      <alignment vertical="top"/>
    </xf>
    <xf numFmtId="0" fontId="9" fillId="0" borderId="31" xfId="0" applyFont="1" applyBorder="1" applyAlignment="1">
      <alignment horizontal="left" vertical="top"/>
    </xf>
    <xf numFmtId="0" fontId="9" fillId="0" borderId="60" xfId="0" applyFont="1" applyBorder="1" applyAlignment="1">
      <alignment horizontal="left" vertical="top"/>
    </xf>
    <xf numFmtId="0" fontId="9" fillId="0" borderId="31" xfId="0" applyFont="1" applyBorder="1" applyAlignment="1">
      <alignment vertical="top"/>
    </xf>
    <xf numFmtId="0" fontId="29" fillId="0" borderId="0" xfId="0" applyFont="1" applyAlignment="1">
      <alignment horizontal="left" vertical="top" wrapText="1"/>
    </xf>
    <xf numFmtId="0" fontId="27" fillId="0" borderId="0" xfId="0" applyFont="1" applyAlignment="1">
      <alignment vertical="top" wrapText="1"/>
    </xf>
    <xf numFmtId="0" fontId="9" fillId="0" borderId="0" xfId="4" applyFont="1"/>
    <xf numFmtId="0" fontId="43" fillId="0" borderId="0" xfId="4" applyFont="1" applyAlignment="1">
      <alignment horizontal="center"/>
    </xf>
    <xf numFmtId="0" fontId="9" fillId="0" borderId="0" xfId="4" applyFont="1" applyAlignment="1">
      <alignment horizontal="left" wrapText="1"/>
    </xf>
    <xf numFmtId="0" fontId="6" fillId="0" borderId="0" xfId="4" applyFont="1"/>
    <xf numFmtId="0" fontId="9" fillId="0" borderId="109" xfId="4" applyFont="1" applyBorder="1" applyAlignment="1">
      <alignment horizontal="center"/>
    </xf>
    <xf numFmtId="0" fontId="44" fillId="0" borderId="109" xfId="4" applyFont="1" applyBorder="1" applyAlignment="1">
      <alignment horizontal="right" wrapText="1"/>
    </xf>
    <xf numFmtId="0" fontId="44" fillId="0" borderId="113" xfId="4" applyFont="1" applyBorder="1" applyAlignment="1">
      <alignment horizontal="right" vertical="center"/>
    </xf>
    <xf numFmtId="0" fontId="44" fillId="0" borderId="0" xfId="4" applyFont="1" applyAlignment="1">
      <alignment horizontal="right" vertical="center"/>
    </xf>
    <xf numFmtId="0" fontId="44" fillId="0" borderId="0" xfId="4" applyFont="1" applyAlignment="1">
      <alignment horizontal="right" vertical="center" wrapText="1"/>
    </xf>
    <xf numFmtId="0" fontId="44" fillId="0" borderId="114" xfId="4" applyFont="1" applyBorder="1" applyAlignment="1">
      <alignment horizontal="right" vertical="center" wrapText="1"/>
    </xf>
    <xf numFmtId="0" fontId="21" fillId="0" borderId="109" xfId="4" applyFont="1" applyBorder="1" applyAlignment="1">
      <alignment horizontal="left" vertical="center" indent="1"/>
    </xf>
    <xf numFmtId="0" fontId="9" fillId="0" borderId="0" xfId="4" applyFont="1" applyAlignment="1">
      <alignment horizontal="right"/>
    </xf>
    <xf numFmtId="164" fontId="7" fillId="13" borderId="116" xfId="5" applyNumberFormat="1" applyFont="1" applyFill="1" applyBorder="1" applyAlignment="1">
      <alignment horizontal="right" vertical="center"/>
    </xf>
    <xf numFmtId="164" fontId="7" fillId="13" borderId="117" xfId="5" applyNumberFormat="1" applyFont="1" applyFill="1" applyBorder="1" applyAlignment="1">
      <alignment horizontal="right" vertical="center"/>
    </xf>
    <xf numFmtId="164" fontId="7" fillId="13" borderId="118" xfId="5" applyNumberFormat="1" applyFont="1" applyFill="1" applyBorder="1" applyAlignment="1">
      <alignment horizontal="right" vertical="center"/>
    </xf>
    <xf numFmtId="164" fontId="7" fillId="13" borderId="113" xfId="5" applyNumberFormat="1" applyFont="1" applyFill="1" applyBorder="1" applyAlignment="1">
      <alignment horizontal="right" vertical="center"/>
    </xf>
    <xf numFmtId="164" fontId="7" fillId="13" borderId="0" xfId="5" applyNumberFormat="1" applyFont="1" applyFill="1" applyBorder="1" applyAlignment="1">
      <alignment horizontal="right" vertical="center"/>
    </xf>
    <xf numFmtId="164" fontId="7" fillId="13" borderId="114" xfId="5" applyNumberFormat="1" applyFont="1" applyFill="1" applyBorder="1" applyAlignment="1">
      <alignment horizontal="right" vertical="center"/>
    </xf>
    <xf numFmtId="164" fontId="9" fillId="13" borderId="109" xfId="4" applyNumberFormat="1" applyFont="1" applyFill="1" applyBorder="1" applyAlignment="1">
      <alignment horizontal="right" vertical="center"/>
    </xf>
    <xf numFmtId="164" fontId="7" fillId="13" borderId="110" xfId="5" applyNumberFormat="1" applyFont="1" applyFill="1" applyBorder="1" applyAlignment="1">
      <alignment horizontal="right" vertical="center"/>
    </xf>
    <xf numFmtId="164" fontId="7" fillId="13" borderId="111" xfId="5" applyNumberFormat="1" applyFont="1" applyFill="1" applyBorder="1" applyAlignment="1">
      <alignment horizontal="right" vertical="center"/>
    </xf>
    <xf numFmtId="164" fontId="42" fillId="14" borderId="121" xfId="5" applyNumberFormat="1" applyFont="1" applyFill="1" applyBorder="1" applyAlignment="1">
      <alignment horizontal="right" vertical="center"/>
    </xf>
    <xf numFmtId="0" fontId="9" fillId="0" borderId="0" xfId="4" applyFont="1" applyAlignment="1">
      <alignment horizontal="left" indent="2"/>
    </xf>
    <xf numFmtId="164" fontId="7" fillId="0" borderId="0" xfId="5" applyNumberFormat="1" applyFont="1"/>
    <xf numFmtId="164" fontId="7" fillId="13" borderId="110" xfId="5" applyNumberFormat="1" applyFont="1" applyFill="1" applyBorder="1"/>
    <xf numFmtId="164" fontId="7" fillId="13" borderId="111" xfId="5" applyNumberFormat="1" applyFont="1" applyFill="1" applyBorder="1"/>
    <xf numFmtId="164" fontId="7" fillId="13" borderId="112" xfId="5" applyNumberFormat="1" applyFont="1" applyFill="1" applyBorder="1"/>
    <xf numFmtId="164" fontId="7" fillId="0" borderId="0" xfId="5" applyNumberFormat="1" applyFont="1" applyFill="1" applyBorder="1"/>
    <xf numFmtId="164" fontId="47" fillId="0" borderId="110" xfId="5" applyNumberFormat="1" applyFont="1" applyFill="1" applyBorder="1" applyAlignment="1">
      <alignment horizontal="center"/>
    </xf>
    <xf numFmtId="164" fontId="47" fillId="0" borderId="111" xfId="5" applyNumberFormat="1" applyFont="1" applyFill="1" applyBorder="1" applyAlignment="1">
      <alignment horizontal="center"/>
    </xf>
    <xf numFmtId="164" fontId="47" fillId="0" borderId="109" xfId="5" applyNumberFormat="1" applyFont="1" applyFill="1" applyBorder="1" applyAlignment="1">
      <alignment horizontal="center" wrapText="1"/>
    </xf>
    <xf numFmtId="0" fontId="9" fillId="0" borderId="0" xfId="4" applyFont="1" applyAlignment="1">
      <alignment wrapText="1"/>
    </xf>
    <xf numFmtId="10" fontId="7" fillId="13" borderId="110" xfId="6" applyNumberFormat="1" applyFont="1" applyFill="1" applyBorder="1"/>
    <xf numFmtId="10" fontId="7" fillId="13" borderId="111" xfId="6" applyNumberFormat="1" applyFont="1" applyFill="1" applyBorder="1"/>
    <xf numFmtId="10" fontId="7" fillId="13" borderId="112" xfId="6" applyNumberFormat="1" applyFont="1" applyFill="1" applyBorder="1"/>
    <xf numFmtId="10" fontId="7" fillId="13" borderId="109" xfId="6" applyNumberFormat="1" applyFont="1" applyFill="1" applyBorder="1"/>
    <xf numFmtId="10" fontId="7" fillId="13" borderId="120" xfId="6" applyNumberFormat="1" applyFont="1" applyFill="1" applyBorder="1"/>
    <xf numFmtId="0" fontId="27" fillId="0" borderId="0" xfId="4" applyFont="1" applyAlignment="1">
      <alignment horizontal="left"/>
    </xf>
    <xf numFmtId="164" fontId="9" fillId="0" borderId="0" xfId="5" applyNumberFormat="1" applyFont="1" applyAlignment="1">
      <alignment horizontal="right"/>
    </xf>
    <xf numFmtId="0" fontId="21" fillId="0" borderId="113" xfId="4" applyFont="1" applyBorder="1"/>
    <xf numFmtId="0" fontId="21" fillId="0" borderId="0" xfId="4" applyFont="1"/>
    <xf numFmtId="0" fontId="21" fillId="0" borderId="114" xfId="4" applyFont="1" applyBorder="1"/>
    <xf numFmtId="164" fontId="42" fillId="14" borderId="121" xfId="5" applyNumberFormat="1" applyFont="1" applyFill="1" applyBorder="1" applyAlignment="1">
      <alignment vertical="center"/>
    </xf>
    <xf numFmtId="164" fontId="42" fillId="0" borderId="0" xfId="5" applyNumberFormat="1" applyFont="1" applyFill="1" applyBorder="1" applyAlignment="1">
      <alignment vertical="center"/>
    </xf>
    <xf numFmtId="164" fontId="7" fillId="0" borderId="0" xfId="5" applyNumberFormat="1" applyFont="1" applyFill="1" applyBorder="1" applyAlignment="1">
      <alignment vertical="center"/>
    </xf>
    <xf numFmtId="164" fontId="7" fillId="0" borderId="0" xfId="5" applyNumberFormat="1" applyFont="1" applyFill="1"/>
    <xf numFmtId="164" fontId="48" fillId="0" borderId="0" xfId="5" applyNumberFormat="1" applyFont="1" applyFill="1" applyBorder="1"/>
    <xf numFmtId="0" fontId="21" fillId="0" borderId="122" xfId="4" applyFont="1" applyBorder="1"/>
    <xf numFmtId="0" fontId="21" fillId="0" borderId="123" xfId="4" applyFont="1" applyBorder="1"/>
    <xf numFmtId="0" fontId="21" fillId="0" borderId="124" xfId="4" applyFont="1" applyBorder="1"/>
    <xf numFmtId="0" fontId="7" fillId="0" borderId="0" xfId="4" applyFont="1" applyAlignment="1">
      <alignment horizontal="left" wrapText="1"/>
    </xf>
    <xf numFmtId="0" fontId="9" fillId="0" borderId="0" xfId="4" applyFont="1" applyAlignment="1">
      <alignment horizontal="right" indent="2"/>
    </xf>
    <xf numFmtId="0" fontId="49" fillId="0" borderId="0" xfId="4" applyFont="1"/>
    <xf numFmtId="0" fontId="27" fillId="0" borderId="0" xfId="4" applyFont="1"/>
    <xf numFmtId="0" fontId="43" fillId="0" borderId="0" xfId="4" applyFont="1" applyAlignment="1">
      <alignment horizontal="left"/>
    </xf>
    <xf numFmtId="0" fontId="43" fillId="0" borderId="0" xfId="4" applyFont="1" applyAlignment="1">
      <alignment horizontal="right" vertical="top" wrapText="1"/>
    </xf>
    <xf numFmtId="44" fontId="7" fillId="13" borderId="115" xfId="5" applyFont="1" applyFill="1" applyBorder="1"/>
    <xf numFmtId="44" fontId="7" fillId="13" borderId="119" xfId="5" applyFont="1" applyFill="1" applyBorder="1"/>
    <xf numFmtId="44" fontId="7" fillId="16" borderId="119" xfId="5" applyFont="1" applyFill="1" applyBorder="1"/>
    <xf numFmtId="44" fontId="7" fillId="16" borderId="120" xfId="5" applyFont="1" applyFill="1" applyBorder="1"/>
    <xf numFmtId="44" fontId="9" fillId="13" borderId="110" xfId="4" applyNumberFormat="1" applyFont="1" applyFill="1" applyBorder="1"/>
    <xf numFmtId="44" fontId="9" fillId="13" borderId="111" xfId="4" applyNumberFormat="1" applyFont="1" applyFill="1" applyBorder="1"/>
    <xf numFmtId="44" fontId="9" fillId="13" borderId="118" xfId="4" applyNumberFormat="1" applyFont="1" applyFill="1" applyBorder="1"/>
    <xf numFmtId="44" fontId="9" fillId="0" borderId="0" xfId="4" applyNumberFormat="1" applyFont="1"/>
    <xf numFmtId="0" fontId="9" fillId="0" borderId="0" xfId="4" applyFont="1" applyAlignment="1">
      <alignment horizontal="right" vertical="center" wrapText="1"/>
    </xf>
    <xf numFmtId="44" fontId="9" fillId="13" borderId="121" xfId="4" applyNumberFormat="1" applyFont="1" applyFill="1" applyBorder="1" applyAlignment="1">
      <alignment vertical="center"/>
    </xf>
    <xf numFmtId="0" fontId="9" fillId="0" borderId="0" xfId="4" applyFont="1" applyAlignment="1">
      <alignment horizontal="right" vertical="center"/>
    </xf>
    <xf numFmtId="0" fontId="43" fillId="0" borderId="0" xfId="4" applyFont="1" applyAlignment="1">
      <alignment horizontal="right" wrapText="1"/>
    </xf>
    <xf numFmtId="0" fontId="9" fillId="0" borderId="0" xfId="4" applyFont="1" applyAlignment="1">
      <alignment horizontal="right" wrapText="1"/>
    </xf>
    <xf numFmtId="44" fontId="9" fillId="13" borderId="110" xfId="4" applyNumberFormat="1" applyFont="1" applyFill="1" applyBorder="1" applyAlignment="1">
      <alignment vertical="center"/>
    </xf>
    <xf numFmtId="44" fontId="9" fillId="13" borderId="111" xfId="4" applyNumberFormat="1" applyFont="1" applyFill="1" applyBorder="1" applyAlignment="1">
      <alignment vertical="center"/>
    </xf>
    <xf numFmtId="44" fontId="9" fillId="13" borderId="118" xfId="4" applyNumberFormat="1" applyFont="1" applyFill="1" applyBorder="1" applyAlignment="1">
      <alignment vertical="center"/>
    </xf>
    <xf numFmtId="0" fontId="9" fillId="0" borderId="0" xfId="4" applyFont="1" applyAlignment="1">
      <alignment vertical="center" wrapText="1"/>
    </xf>
    <xf numFmtId="0" fontId="49" fillId="0" borderId="0" xfId="4" applyFont="1" applyAlignment="1">
      <alignment horizontal="center"/>
    </xf>
    <xf numFmtId="43" fontId="50" fillId="13" borderId="121" xfId="7" applyFont="1" applyFill="1" applyBorder="1"/>
    <xf numFmtId="0" fontId="48" fillId="0" borderId="0" xfId="4" applyFont="1" applyAlignment="1">
      <alignment horizontal="right" vertical="top" wrapText="1"/>
    </xf>
    <xf numFmtId="164" fontId="7" fillId="12" borderId="115" xfId="5" applyNumberFormat="1" applyFont="1" applyFill="1" applyBorder="1" applyAlignment="1" applyProtection="1">
      <alignment horizontal="right" vertical="center"/>
      <protection locked="0"/>
    </xf>
    <xf numFmtId="164" fontId="7" fillId="12" borderId="116" xfId="5" applyNumberFormat="1" applyFont="1" applyFill="1" applyBorder="1" applyAlignment="1" applyProtection="1">
      <alignment horizontal="right" vertical="center"/>
      <protection locked="0"/>
    </xf>
    <xf numFmtId="164" fontId="7" fillId="12" borderId="117" xfId="5" applyNumberFormat="1" applyFont="1" applyFill="1" applyBorder="1" applyAlignment="1" applyProtection="1">
      <alignment horizontal="right" vertical="center"/>
      <protection locked="0"/>
    </xf>
    <xf numFmtId="164" fontId="7" fillId="12" borderId="118" xfId="5" applyNumberFormat="1" applyFont="1" applyFill="1" applyBorder="1" applyAlignment="1" applyProtection="1">
      <alignment horizontal="right" vertical="center"/>
      <protection locked="0"/>
    </xf>
    <xf numFmtId="164" fontId="7" fillId="12" borderId="119" xfId="5" applyNumberFormat="1" applyFont="1" applyFill="1" applyBorder="1" applyAlignment="1" applyProtection="1">
      <alignment horizontal="right" vertical="center"/>
      <protection locked="0"/>
    </xf>
    <xf numFmtId="164" fontId="7" fillId="12" borderId="113" xfId="5" applyNumberFormat="1" applyFont="1" applyFill="1" applyBorder="1" applyAlignment="1" applyProtection="1">
      <alignment horizontal="right" vertical="center"/>
      <protection locked="0"/>
    </xf>
    <xf numFmtId="164" fontId="7" fillId="12" borderId="0" xfId="5" applyNumberFormat="1" applyFont="1" applyFill="1" applyBorder="1" applyAlignment="1" applyProtection="1">
      <alignment horizontal="right" vertical="center"/>
      <protection locked="0"/>
    </xf>
    <xf numFmtId="164" fontId="7" fillId="12" borderId="114" xfId="5" applyNumberFormat="1" applyFont="1" applyFill="1" applyBorder="1" applyAlignment="1" applyProtection="1">
      <alignment horizontal="right" vertical="center"/>
      <protection locked="0"/>
    </xf>
    <xf numFmtId="164" fontId="7" fillId="12" borderId="120" xfId="5" applyNumberFormat="1" applyFont="1" applyFill="1" applyBorder="1" applyAlignment="1" applyProtection="1">
      <alignment horizontal="right" vertical="center"/>
      <protection locked="0"/>
    </xf>
    <xf numFmtId="0" fontId="46" fillId="12" borderId="115" xfId="4" applyFont="1" applyFill="1" applyBorder="1" applyAlignment="1" applyProtection="1">
      <alignment horizontal="left" wrapText="1" indent="2"/>
      <protection locked="0"/>
    </xf>
    <xf numFmtId="0" fontId="46" fillId="12" borderId="119" xfId="4" applyFont="1" applyFill="1" applyBorder="1" applyAlignment="1" applyProtection="1">
      <alignment horizontal="left" wrapText="1" indent="2"/>
      <protection locked="0"/>
    </xf>
    <xf numFmtId="0" fontId="46" fillId="12" borderId="120" xfId="4" applyFont="1" applyFill="1" applyBorder="1" applyAlignment="1" applyProtection="1">
      <alignment horizontal="left" wrapText="1" indent="2"/>
      <protection locked="0"/>
    </xf>
    <xf numFmtId="164" fontId="7" fillId="12" borderId="111" xfId="5" applyNumberFormat="1" applyFont="1" applyFill="1" applyBorder="1" applyAlignment="1" applyProtection="1">
      <alignment vertical="center"/>
      <protection locked="0"/>
    </xf>
    <xf numFmtId="164" fontId="7" fillId="12" borderId="112" xfId="5" applyNumberFormat="1" applyFont="1" applyFill="1" applyBorder="1" applyAlignment="1" applyProtection="1">
      <alignment vertical="center"/>
      <protection locked="0"/>
    </xf>
    <xf numFmtId="164" fontId="48" fillId="12" borderId="110" xfId="5" applyNumberFormat="1" applyFont="1" applyFill="1" applyBorder="1" applyAlignment="1" applyProtection="1">
      <alignment vertical="center"/>
      <protection locked="0"/>
    </xf>
    <xf numFmtId="164" fontId="7" fillId="12" borderId="122" xfId="5" applyNumberFormat="1" applyFont="1" applyFill="1" applyBorder="1" applyProtection="1">
      <protection locked="0"/>
    </xf>
    <xf numFmtId="164" fontId="7" fillId="12" borderId="123" xfId="5" applyNumberFormat="1" applyFont="1" applyFill="1" applyBorder="1" applyProtection="1">
      <protection locked="0"/>
    </xf>
    <xf numFmtId="164" fontId="7" fillId="12" borderId="124" xfId="5" applyNumberFormat="1" applyFont="1" applyFill="1" applyBorder="1" applyProtection="1">
      <protection locked="0"/>
    </xf>
    <xf numFmtId="164" fontId="7" fillId="12" borderId="116" xfId="5" applyNumberFormat="1" applyFont="1" applyFill="1" applyBorder="1" applyProtection="1">
      <protection locked="0"/>
    </xf>
    <xf numFmtId="164" fontId="7" fillId="12" borderId="117" xfId="5" applyNumberFormat="1" applyFont="1" applyFill="1" applyBorder="1" applyProtection="1">
      <protection locked="0"/>
    </xf>
    <xf numFmtId="164" fontId="7" fillId="12" borderId="118" xfId="5" applyNumberFormat="1" applyFont="1" applyFill="1" applyBorder="1" applyProtection="1">
      <protection locked="0"/>
    </xf>
    <xf numFmtId="164" fontId="7" fillId="12" borderId="113" xfId="5" applyNumberFormat="1" applyFont="1" applyFill="1" applyBorder="1" applyProtection="1">
      <protection locked="0"/>
    </xf>
    <xf numFmtId="164" fontId="7" fillId="12" borderId="0" xfId="5" applyNumberFormat="1" applyFont="1" applyFill="1" applyBorder="1" applyProtection="1">
      <protection locked="0"/>
    </xf>
    <xf numFmtId="164" fontId="7" fillId="12" borderId="114" xfId="5" applyNumberFormat="1" applyFont="1" applyFill="1" applyBorder="1" applyProtection="1">
      <protection locked="0"/>
    </xf>
    <xf numFmtId="168" fontId="7" fillId="12" borderId="116" xfId="7" applyNumberFormat="1" applyFont="1" applyFill="1" applyBorder="1" applyProtection="1">
      <protection locked="0"/>
    </xf>
    <xf numFmtId="168" fontId="7" fillId="12" borderId="113" xfId="7" applyNumberFormat="1" applyFont="1" applyFill="1" applyBorder="1" applyProtection="1">
      <protection locked="0"/>
    </xf>
    <xf numFmtId="168" fontId="7" fillId="15" borderId="113" xfId="7" applyNumberFormat="1" applyFont="1" applyFill="1" applyBorder="1" applyProtection="1">
      <protection locked="0"/>
    </xf>
    <xf numFmtId="168" fontId="7" fillId="15" borderId="122" xfId="7" applyNumberFormat="1" applyFont="1" applyFill="1" applyBorder="1" applyProtection="1">
      <protection locked="0"/>
    </xf>
    <xf numFmtId="0" fontId="9" fillId="0" borderId="0" xfId="0" applyFont="1" applyAlignment="1">
      <alignment vertical="center"/>
    </xf>
    <xf numFmtId="0" fontId="11" fillId="3" borderId="0" xfId="4" applyFont="1" applyFill="1" applyAlignment="1">
      <alignment horizontal="left" vertical="top"/>
    </xf>
    <xf numFmtId="0" fontId="27" fillId="0" borderId="43" xfId="0" applyFont="1" applyBorder="1" applyAlignment="1">
      <alignment horizontal="left" vertical="top"/>
    </xf>
    <xf numFmtId="0" fontId="9" fillId="0" borderId="0" xfId="0" applyFont="1" applyAlignment="1">
      <alignment horizontal="left" vertical="top"/>
    </xf>
    <xf numFmtId="0" fontId="52" fillId="0" borderId="0" xfId="4" applyFont="1"/>
    <xf numFmtId="0" fontId="41" fillId="2" borderId="0" xfId="0" applyFont="1" applyFill="1" applyAlignment="1">
      <alignment vertical="top"/>
    </xf>
    <xf numFmtId="0" fontId="53" fillId="2" borderId="0" xfId="0" applyFont="1" applyFill="1" applyAlignment="1">
      <alignment vertical="top"/>
    </xf>
    <xf numFmtId="0" fontId="39" fillId="0" borderId="95" xfId="0" applyFont="1" applyBorder="1" applyAlignment="1">
      <alignment horizontal="center" vertical="top"/>
    </xf>
    <xf numFmtId="0" fontId="38" fillId="0" borderId="95" xfId="0" applyFont="1" applyBorder="1" applyAlignment="1">
      <alignment horizontal="center" vertical="top"/>
    </xf>
    <xf numFmtId="0" fontId="24" fillId="0" borderId="76" xfId="0" applyFont="1" applyBorder="1" applyAlignment="1" applyProtection="1">
      <alignment vertical="top"/>
      <protection locked="0"/>
    </xf>
    <xf numFmtId="0" fontId="24" fillId="4" borderId="24" xfId="0" applyFont="1" applyFill="1" applyBorder="1" applyAlignment="1">
      <alignment vertical="top"/>
    </xf>
    <xf numFmtId="0" fontId="24" fillId="4" borderId="0" xfId="0" applyFont="1" applyFill="1" applyAlignment="1">
      <alignment vertical="top"/>
    </xf>
    <xf numFmtId="0" fontId="9" fillId="4" borderId="0" xfId="0" applyFont="1" applyFill="1" applyAlignment="1">
      <alignment vertical="top"/>
    </xf>
    <xf numFmtId="0" fontId="56" fillId="4" borderId="89" xfId="3" applyFont="1" applyFill="1" applyBorder="1" applyAlignment="1" applyProtection="1">
      <alignment vertical="center"/>
    </xf>
    <xf numFmtId="0" fontId="56" fillId="4" borderId="0" xfId="3" applyFont="1" applyFill="1" applyBorder="1" applyAlignment="1" applyProtection="1">
      <alignment vertical="center"/>
    </xf>
    <xf numFmtId="0" fontId="38" fillId="0" borderId="0" xfId="0" applyFont="1" applyAlignment="1">
      <alignment vertical="top"/>
    </xf>
    <xf numFmtId="0" fontId="24" fillId="4" borderId="84" xfId="0" applyFont="1" applyFill="1" applyBorder="1" applyAlignment="1" applyProtection="1">
      <alignment vertical="top"/>
      <protection locked="0"/>
    </xf>
    <xf numFmtId="0" fontId="24" fillId="4" borderId="85" xfId="0" applyFont="1" applyFill="1" applyBorder="1" applyAlignment="1" applyProtection="1">
      <alignment vertical="top"/>
      <protection locked="0"/>
    </xf>
    <xf numFmtId="0" fontId="24" fillId="4" borderId="86" xfId="0" applyFont="1" applyFill="1" applyBorder="1" applyAlignment="1" applyProtection="1">
      <alignment vertical="top"/>
      <protection locked="0"/>
    </xf>
    <xf numFmtId="0" fontId="24" fillId="4" borderId="89" xfId="0" applyFont="1" applyFill="1" applyBorder="1" applyAlignment="1" applyProtection="1">
      <alignment vertical="top"/>
      <protection locked="0"/>
    </xf>
    <xf numFmtId="0" fontId="24" fillId="4" borderId="0" xfId="0" applyFont="1" applyFill="1" applyAlignment="1" applyProtection="1">
      <alignment vertical="top"/>
      <protection locked="0"/>
    </xf>
    <xf numFmtId="0" fontId="24" fillId="4" borderId="88" xfId="0" applyFont="1" applyFill="1" applyBorder="1" applyAlignment="1" applyProtection="1">
      <alignment vertical="top"/>
      <protection locked="0"/>
    </xf>
    <xf numFmtId="0" fontId="58" fillId="0" borderId="0" xfId="0" applyFont="1" applyAlignment="1">
      <alignment vertical="top"/>
    </xf>
    <xf numFmtId="0" fontId="60" fillId="0" borderId="0" xfId="0" applyFont="1" applyAlignment="1">
      <alignment horizontal="left"/>
    </xf>
    <xf numFmtId="0" fontId="53" fillId="9" borderId="0" xfId="0" applyFont="1" applyFill="1" applyAlignment="1">
      <alignment vertical="top"/>
    </xf>
    <xf numFmtId="0" fontId="24" fillId="9" borderId="0" xfId="0" applyFont="1" applyFill="1" applyAlignment="1">
      <alignment vertical="top"/>
    </xf>
    <xf numFmtId="0" fontId="9" fillId="0" borderId="85" xfId="0" applyFont="1" applyBorder="1" applyAlignment="1">
      <alignment vertical="top"/>
    </xf>
    <xf numFmtId="49" fontId="11" fillId="2" borderId="0" xfId="0" applyNumberFormat="1" applyFont="1" applyFill="1" applyAlignment="1">
      <alignment horizontal="center" vertical="center" textRotation="90" wrapText="1"/>
    </xf>
    <xf numFmtId="0" fontId="41" fillId="2" borderId="88" xfId="0" applyFont="1" applyFill="1" applyBorder="1" applyAlignment="1">
      <alignment vertical="top"/>
    </xf>
    <xf numFmtId="0" fontId="65" fillId="2" borderId="5" xfId="0" applyFont="1" applyFill="1" applyBorder="1" applyAlignment="1">
      <alignment vertical="top"/>
    </xf>
    <xf numFmtId="0" fontId="66" fillId="2" borderId="0" xfId="0" applyFont="1" applyFill="1" applyAlignment="1">
      <alignment vertical="top"/>
    </xf>
    <xf numFmtId="0" fontId="64" fillId="4" borderId="0" xfId="0" applyFont="1" applyFill="1" applyAlignment="1">
      <alignment vertical="top"/>
    </xf>
    <xf numFmtId="0" fontId="35" fillId="0" borderId="14" xfId="0" applyFont="1" applyBorder="1" applyAlignment="1">
      <alignment horizontal="center" vertical="top"/>
    </xf>
    <xf numFmtId="0" fontId="64" fillId="4" borderId="3" xfId="0" applyFont="1" applyFill="1" applyBorder="1" applyAlignment="1">
      <alignment vertical="top"/>
    </xf>
    <xf numFmtId="0" fontId="35" fillId="4" borderId="0" xfId="0" applyFont="1" applyFill="1" applyAlignment="1">
      <alignment vertical="top"/>
    </xf>
    <xf numFmtId="0" fontId="24" fillId="0" borderId="14" xfId="0" applyFont="1" applyBorder="1" applyAlignment="1">
      <alignment vertical="top"/>
    </xf>
    <xf numFmtId="0" fontId="27" fillId="0" borderId="28" xfId="0" applyFont="1" applyBorder="1" applyAlignment="1">
      <alignment vertical="top" wrapText="1"/>
    </xf>
    <xf numFmtId="0" fontId="35" fillId="0" borderId="14" xfId="0" applyFont="1" applyBorder="1" applyAlignment="1">
      <alignment vertical="top"/>
    </xf>
    <xf numFmtId="49" fontId="27" fillId="3" borderId="0" xfId="0" applyNumberFormat="1" applyFont="1" applyFill="1" applyAlignment="1">
      <alignment vertical="center" textRotation="90" wrapText="1"/>
    </xf>
    <xf numFmtId="0" fontId="9" fillId="3" borderId="0" xfId="0" applyFont="1" applyFill="1" applyAlignment="1">
      <alignment vertical="top"/>
    </xf>
    <xf numFmtId="0" fontId="9" fillId="0" borderId="28" xfId="0" applyFont="1" applyBorder="1" applyAlignment="1">
      <alignment horizontal="left" vertical="top" wrapText="1"/>
    </xf>
    <xf numFmtId="0" fontId="27" fillId="4" borderId="134" xfId="0" applyFont="1" applyFill="1" applyBorder="1" applyAlignment="1">
      <alignment vertical="top" wrapText="1"/>
    </xf>
    <xf numFmtId="0" fontId="9" fillId="4" borderId="135" xfId="0" applyFont="1" applyFill="1" applyBorder="1" applyAlignment="1">
      <alignment vertical="top"/>
    </xf>
    <xf numFmtId="0" fontId="27" fillId="4" borderId="0" xfId="0" applyFont="1" applyFill="1" applyAlignment="1">
      <alignment vertical="top" wrapText="1"/>
    </xf>
    <xf numFmtId="0" fontId="17" fillId="0" borderId="0" xfId="0" applyFont="1" applyAlignment="1">
      <alignment vertical="top" wrapText="1"/>
    </xf>
    <xf numFmtId="0" fontId="11" fillId="2" borderId="0" xfId="9" applyFont="1" applyFill="1" applyAlignment="1">
      <alignment vertical="top"/>
    </xf>
    <xf numFmtId="0" fontId="27" fillId="4" borderId="1" xfId="9" applyFont="1" applyFill="1" applyBorder="1" applyAlignment="1">
      <alignment vertical="top"/>
    </xf>
    <xf numFmtId="0" fontId="27" fillId="4" borderId="0" xfId="9" applyFont="1" applyFill="1" applyAlignment="1">
      <alignment vertical="top"/>
    </xf>
    <xf numFmtId="164" fontId="9" fillId="0" borderId="0" xfId="10" applyNumberFormat="1" applyFont="1" applyFill="1" applyBorder="1" applyAlignment="1">
      <alignment vertical="top"/>
    </xf>
    <xf numFmtId="164" fontId="27" fillId="4" borderId="0" xfId="10" applyNumberFormat="1" applyFont="1" applyFill="1" applyBorder="1" applyAlignment="1">
      <alignment vertical="top"/>
    </xf>
    <xf numFmtId="164" fontId="28" fillId="0" borderId="0" xfId="9" applyNumberFormat="1" applyFont="1" applyAlignment="1">
      <alignment vertical="center" wrapText="1"/>
    </xf>
    <xf numFmtId="0" fontId="11" fillId="3" borderId="0" xfId="9" applyFont="1" applyFill="1" applyAlignment="1">
      <alignment vertical="top"/>
    </xf>
    <xf numFmtId="0" fontId="30" fillId="0" borderId="0" xfId="9" applyFont="1" applyAlignment="1">
      <alignment vertical="top"/>
    </xf>
    <xf numFmtId="0" fontId="24" fillId="0" borderId="0" xfId="9" applyFont="1" applyAlignment="1">
      <alignment horizontal="center" vertical="center" wrapText="1"/>
    </xf>
    <xf numFmtId="0" fontId="29" fillId="4" borderId="1" xfId="9" applyFont="1" applyFill="1" applyBorder="1" applyAlignment="1">
      <alignment vertical="top"/>
    </xf>
    <xf numFmtId="9" fontId="16" fillId="4" borderId="9" xfId="9" applyNumberFormat="1" applyFont="1" applyFill="1" applyBorder="1" applyAlignment="1">
      <alignment vertical="top"/>
    </xf>
    <xf numFmtId="165" fontId="16" fillId="4" borderId="4" xfId="6" applyNumberFormat="1" applyFont="1" applyFill="1" applyBorder="1" applyAlignment="1">
      <alignment vertical="top"/>
    </xf>
    <xf numFmtId="10" fontId="16" fillId="0" borderId="6" xfId="9" applyNumberFormat="1" applyFont="1" applyBorder="1" applyAlignment="1">
      <alignment vertical="top"/>
    </xf>
    <xf numFmtId="10" fontId="16" fillId="0" borderId="53" xfId="9" applyNumberFormat="1" applyFont="1" applyBorder="1" applyAlignment="1">
      <alignment vertical="top"/>
    </xf>
    <xf numFmtId="10" fontId="16" fillId="4" borderId="170" xfId="9" applyNumberFormat="1" applyFont="1" applyFill="1" applyBorder="1" applyAlignment="1">
      <alignment vertical="top"/>
    </xf>
    <xf numFmtId="10" fontId="16" fillId="4" borderId="171" xfId="9" applyNumberFormat="1" applyFont="1" applyFill="1" applyBorder="1" applyAlignment="1">
      <alignment vertical="top"/>
    </xf>
    <xf numFmtId="165" fontId="32" fillId="4" borderId="1" xfId="9" applyNumberFormat="1" applyFont="1" applyFill="1" applyBorder="1" applyAlignment="1">
      <alignment vertical="top"/>
    </xf>
    <xf numFmtId="165" fontId="16" fillId="4" borderId="1" xfId="9" applyNumberFormat="1" applyFont="1" applyFill="1" applyBorder="1" applyAlignment="1">
      <alignment vertical="top"/>
    </xf>
    <xf numFmtId="10" fontId="16" fillId="0" borderId="179" xfId="9" applyNumberFormat="1" applyFont="1" applyBorder="1" applyAlignment="1">
      <alignment vertical="top"/>
    </xf>
    <xf numFmtId="165" fontId="32" fillId="0" borderId="0" xfId="9" applyNumberFormat="1" applyFont="1" applyAlignment="1">
      <alignment vertical="top"/>
    </xf>
    <xf numFmtId="0" fontId="35" fillId="0" borderId="0" xfId="9" applyFont="1" applyAlignment="1" applyProtection="1">
      <alignment horizontal="left" vertical="top"/>
      <protection locked="0"/>
    </xf>
    <xf numFmtId="0" fontId="9" fillId="0" borderId="0" xfId="9" applyFont="1" applyAlignment="1">
      <alignment vertical="top" wrapText="1"/>
    </xf>
    <xf numFmtId="0" fontId="35" fillId="0" borderId="0" xfId="9" applyFont="1" applyAlignment="1" applyProtection="1">
      <alignment vertical="top"/>
      <protection locked="0"/>
    </xf>
    <xf numFmtId="0" fontId="9" fillId="0" borderId="0" xfId="9" applyFont="1" applyAlignment="1" applyProtection="1">
      <alignment vertical="top" wrapText="1"/>
      <protection locked="0"/>
    </xf>
    <xf numFmtId="0" fontId="35" fillId="0" borderId="0" xfId="9" applyFont="1" applyAlignment="1" applyProtection="1">
      <alignment vertical="top" wrapText="1"/>
      <protection locked="0"/>
    </xf>
    <xf numFmtId="0" fontId="9" fillId="0" borderId="0" xfId="9" applyFont="1" applyAlignment="1">
      <alignment vertical="top"/>
    </xf>
    <xf numFmtId="0" fontId="9" fillId="0" borderId="0" xfId="0" applyFont="1" applyAlignment="1">
      <alignment horizontal="center" vertical="top"/>
    </xf>
    <xf numFmtId="0" fontId="27" fillId="0" borderId="44" xfId="0" applyFont="1" applyBorder="1" applyAlignment="1">
      <alignment horizontal="center" vertical="top"/>
    </xf>
    <xf numFmtId="0" fontId="27" fillId="0" borderId="66" xfId="0" applyFont="1" applyBorder="1" applyAlignment="1">
      <alignment horizontal="center" vertical="top"/>
    </xf>
    <xf numFmtId="0" fontId="27" fillId="0" borderId="43" xfId="0" applyFont="1" applyBorder="1" applyAlignment="1">
      <alignment horizontal="center" vertical="top"/>
    </xf>
    <xf numFmtId="0" fontId="16" fillId="0" borderId="31" xfId="0" applyFont="1" applyBorder="1" applyAlignment="1">
      <alignment horizontal="left" vertical="top"/>
    </xf>
    <xf numFmtId="0" fontId="39" fillId="0" borderId="44" xfId="0" applyFont="1" applyBorder="1" applyAlignment="1">
      <alignment horizontal="center" vertical="top"/>
    </xf>
    <xf numFmtId="0" fontId="27" fillId="0" borderId="41" xfId="0" applyFont="1" applyBorder="1" applyAlignment="1">
      <alignment horizontal="center" vertical="top"/>
    </xf>
    <xf numFmtId="0" fontId="16" fillId="0" borderId="31" xfId="0" applyFont="1" applyBorder="1" applyAlignment="1">
      <alignment vertical="top"/>
    </xf>
    <xf numFmtId="0" fontId="16" fillId="0" borderId="60" xfId="0" applyFont="1" applyBorder="1" applyAlignment="1">
      <alignment horizontal="left" vertical="top"/>
    </xf>
    <xf numFmtId="0" fontId="16" fillId="0" borderId="60" xfId="0" applyFont="1" applyBorder="1" applyAlignment="1">
      <alignment vertical="top"/>
    </xf>
    <xf numFmtId="0" fontId="27" fillId="0" borderId="0" xfId="0" applyFont="1" applyAlignment="1">
      <alignment horizontal="center" vertical="top"/>
    </xf>
    <xf numFmtId="0" fontId="27" fillId="0" borderId="12" xfId="0" applyFont="1" applyBorder="1" applyAlignment="1">
      <alignment horizontal="center" vertical="top"/>
    </xf>
    <xf numFmtId="0" fontId="7" fillId="0" borderId="0" xfId="0" applyFont="1" applyAlignment="1">
      <alignment horizontal="center"/>
    </xf>
    <xf numFmtId="0" fontId="27" fillId="0" borderId="64" xfId="0" applyFont="1" applyBorder="1" applyAlignment="1">
      <alignment horizontal="center" vertical="top"/>
    </xf>
    <xf numFmtId="0" fontId="24" fillId="0" borderId="17" xfId="0" applyFont="1" applyBorder="1" applyAlignment="1">
      <alignment vertical="top"/>
    </xf>
    <xf numFmtId="0" fontId="26" fillId="0" borderId="0" xfId="4" applyFont="1" applyAlignment="1">
      <alignment vertical="top" wrapText="1"/>
    </xf>
    <xf numFmtId="0" fontId="24" fillId="0" borderId="0" xfId="9" applyFont="1" applyAlignment="1">
      <alignment horizontal="left" vertical="top" wrapText="1"/>
    </xf>
    <xf numFmtId="0" fontId="9" fillId="0" borderId="0" xfId="4" applyFont="1" applyAlignment="1">
      <alignment vertical="top"/>
    </xf>
    <xf numFmtId="0" fontId="72" fillId="0" borderId="45" xfId="0" applyFont="1" applyBorder="1" applyAlignment="1">
      <alignment horizontal="left" vertical="top"/>
    </xf>
    <xf numFmtId="0" fontId="72" fillId="0" borderId="46" xfId="0" applyFont="1" applyBorder="1" applyAlignment="1">
      <alignment horizontal="left" vertical="top"/>
    </xf>
    <xf numFmtId="0" fontId="27" fillId="0" borderId="44" xfId="0" applyFont="1" applyBorder="1" applyAlignment="1">
      <alignment horizontal="left" vertical="top"/>
    </xf>
    <xf numFmtId="0" fontId="27" fillId="0" borderId="0" xfId="0" applyFont="1" applyAlignment="1">
      <alignment horizontal="left" vertical="top"/>
    </xf>
    <xf numFmtId="0" fontId="72" fillId="0" borderId="57" xfId="0" applyFont="1" applyBorder="1" applyAlignment="1">
      <alignment horizontal="left" vertical="top"/>
    </xf>
    <xf numFmtId="0" fontId="27" fillId="0" borderId="0" xfId="0" applyFont="1" applyAlignment="1">
      <alignment vertical="top"/>
    </xf>
    <xf numFmtId="0" fontId="24" fillId="0" borderId="192" xfId="0" applyFont="1" applyBorder="1" applyAlignment="1" applyProtection="1">
      <alignment vertical="top"/>
      <protection locked="0"/>
    </xf>
    <xf numFmtId="0" fontId="24" fillId="0" borderId="193" xfId="0" applyFont="1" applyBorder="1" applyAlignment="1" applyProtection="1">
      <alignment vertical="top"/>
      <protection locked="0"/>
    </xf>
    <xf numFmtId="0" fontId="24" fillId="0" borderId="194" xfId="0" applyFont="1" applyBorder="1" applyAlignment="1" applyProtection="1">
      <alignment vertical="top"/>
      <protection locked="0"/>
    </xf>
    <xf numFmtId="0" fontId="35" fillId="0" borderId="192" xfId="0" applyFont="1" applyBorder="1" applyAlignment="1" applyProtection="1">
      <alignment vertical="top"/>
      <protection locked="0"/>
    </xf>
    <xf numFmtId="0" fontId="35" fillId="0" borderId="194" xfId="0" applyFont="1" applyBorder="1" applyAlignment="1" applyProtection="1">
      <alignment vertical="top"/>
      <protection locked="0"/>
    </xf>
    <xf numFmtId="0" fontId="27" fillId="4" borderId="1" xfId="9" applyFont="1" applyFill="1" applyBorder="1" applyAlignment="1">
      <alignment horizontal="left" vertical="top"/>
    </xf>
    <xf numFmtId="0" fontId="27" fillId="4" borderId="2" xfId="9" applyFont="1" applyFill="1" applyBorder="1" applyAlignment="1">
      <alignment horizontal="left" vertical="top"/>
    </xf>
    <xf numFmtId="0" fontId="11" fillId="3" borderId="2" xfId="4" applyFont="1" applyFill="1" applyBorder="1" applyAlignment="1">
      <alignment horizontal="left" vertical="top"/>
    </xf>
    <xf numFmtId="164" fontId="27" fillId="4" borderId="1" xfId="10" applyNumberFormat="1" applyFont="1" applyFill="1" applyBorder="1" applyAlignment="1">
      <alignment vertical="top"/>
    </xf>
    <xf numFmtId="164" fontId="27" fillId="4" borderId="2" xfId="10" applyNumberFormat="1" applyFont="1" applyFill="1" applyBorder="1" applyAlignment="1">
      <alignment vertical="top"/>
    </xf>
    <xf numFmtId="0" fontId="11" fillId="3" borderId="0" xfId="4" applyFont="1" applyFill="1" applyAlignment="1">
      <alignment horizontal="center" vertical="top"/>
    </xf>
    <xf numFmtId="164" fontId="9" fillId="0" borderId="1" xfId="10" applyNumberFormat="1" applyFont="1" applyFill="1" applyBorder="1" applyAlignment="1">
      <alignment vertical="top"/>
    </xf>
    <xf numFmtId="164" fontId="9" fillId="0" borderId="2" xfId="10" applyNumberFormat="1" applyFont="1" applyFill="1" applyBorder="1" applyAlignment="1">
      <alignment vertical="top"/>
    </xf>
    <xf numFmtId="164" fontId="27" fillId="0" borderId="0" xfId="10" applyNumberFormat="1" applyFont="1" applyFill="1" applyBorder="1" applyAlignment="1">
      <alignment vertical="top"/>
    </xf>
    <xf numFmtId="164" fontId="27" fillId="0" borderId="1" xfId="10" applyNumberFormat="1" applyFont="1" applyFill="1" applyBorder="1" applyAlignment="1">
      <alignment vertical="top"/>
    </xf>
    <xf numFmtId="164" fontId="27" fillId="0" borderId="2" xfId="10" applyNumberFormat="1" applyFont="1" applyFill="1" applyBorder="1" applyAlignment="1">
      <alignment vertical="top"/>
    </xf>
    <xf numFmtId="10" fontId="16" fillId="4" borderId="6" xfId="9" applyNumberFormat="1" applyFont="1" applyFill="1" applyBorder="1" applyAlignment="1">
      <alignment vertical="top"/>
    </xf>
    <xf numFmtId="0" fontId="11" fillId="0" borderId="0" xfId="9" applyFont="1" applyAlignment="1">
      <alignment vertical="top"/>
    </xf>
    <xf numFmtId="0" fontId="13" fillId="0" borderId="0" xfId="9" applyFont="1" applyAlignment="1">
      <alignment horizontal="left" vertical="top" wrapText="1"/>
    </xf>
    <xf numFmtId="0" fontId="72" fillId="0" borderId="0" xfId="0" applyFont="1" applyAlignment="1">
      <alignment horizontal="left" vertical="top"/>
    </xf>
    <xf numFmtId="0" fontId="77" fillId="0" borderId="44" xfId="0" applyFont="1" applyBorder="1" applyAlignment="1">
      <alignment horizontal="center" vertical="top"/>
    </xf>
    <xf numFmtId="0" fontId="29" fillId="0" borderId="44" xfId="0" applyFont="1" applyBorder="1" applyAlignment="1">
      <alignment horizontal="center" vertical="top"/>
    </xf>
    <xf numFmtId="0" fontId="16" fillId="0" borderId="39" xfId="0" applyFont="1" applyBorder="1" applyAlignment="1">
      <alignment vertical="top"/>
    </xf>
    <xf numFmtId="0" fontId="16" fillId="0" borderId="43" xfId="0" applyFont="1" applyBorder="1" applyAlignment="1">
      <alignment vertical="top"/>
    </xf>
    <xf numFmtId="0" fontId="72" fillId="0" borderId="44" xfId="0" applyFont="1" applyBorder="1" applyAlignment="1">
      <alignment horizontal="left" vertical="top"/>
    </xf>
    <xf numFmtId="0" fontId="16" fillId="0" borderId="39" xfId="0" applyFont="1" applyBorder="1" applyAlignment="1">
      <alignment horizontal="left" vertical="top"/>
    </xf>
    <xf numFmtId="0" fontId="72" fillId="0" borderId="60" xfId="0" applyFont="1" applyBorder="1" applyAlignment="1">
      <alignment horizontal="left" vertical="top"/>
    </xf>
    <xf numFmtId="0" fontId="40" fillId="0" borderId="12" xfId="0" applyFont="1" applyBorder="1" applyAlignment="1">
      <alignment horizontal="left" vertical="top"/>
    </xf>
    <xf numFmtId="0" fontId="72" fillId="0" borderId="31" xfId="0" applyFont="1" applyBorder="1" applyAlignment="1">
      <alignment horizontal="left" vertical="top"/>
    </xf>
    <xf numFmtId="0" fontId="72" fillId="0" borderId="68" xfId="0" applyFont="1" applyBorder="1" applyAlignment="1">
      <alignment horizontal="left" vertical="top"/>
    </xf>
    <xf numFmtId="0" fontId="27" fillId="0" borderId="212" xfId="0" applyFont="1" applyBorder="1" applyAlignment="1">
      <alignment horizontal="center" vertical="top"/>
    </xf>
    <xf numFmtId="0" fontId="9" fillId="0" borderId="64" xfId="0" applyFont="1" applyBorder="1" applyAlignment="1">
      <alignment vertical="top"/>
    </xf>
    <xf numFmtId="0" fontId="79" fillId="0" borderId="0" xfId="0" applyFont="1" applyAlignment="1">
      <alignment vertical="top"/>
    </xf>
    <xf numFmtId="0" fontId="79" fillId="0" borderId="0" xfId="0" applyFont="1" applyAlignment="1">
      <alignment horizontal="center" vertical="top"/>
    </xf>
    <xf numFmtId="0" fontId="77" fillId="3" borderId="0" xfId="0" applyFont="1" applyFill="1" applyAlignment="1">
      <alignment vertical="top"/>
    </xf>
    <xf numFmtId="0" fontId="24" fillId="4" borderId="7" xfId="0" applyFont="1" applyFill="1" applyBorder="1" applyAlignment="1">
      <alignment vertical="top"/>
    </xf>
    <xf numFmtId="0" fontId="24" fillId="4" borderId="137" xfId="0" applyFont="1" applyFill="1" applyBorder="1" applyAlignment="1">
      <alignment vertical="top"/>
    </xf>
    <xf numFmtId="0" fontId="1" fillId="0" borderId="0" xfId="9" applyFont="1" applyAlignment="1">
      <alignment vertical="top"/>
    </xf>
    <xf numFmtId="0" fontId="57" fillId="0" borderId="0" xfId="0" applyFont="1" applyAlignment="1">
      <alignment horizontal="center" vertical="top"/>
    </xf>
    <xf numFmtId="0" fontId="9" fillId="0" borderId="0" xfId="0" applyFont="1" applyAlignment="1">
      <alignment horizontal="center" vertical="top" wrapText="1"/>
    </xf>
    <xf numFmtId="0" fontId="27" fillId="3" borderId="0" xfId="0" applyFont="1" applyFill="1" applyAlignment="1">
      <alignment vertical="top"/>
    </xf>
    <xf numFmtId="0" fontId="9" fillId="0" borderId="0" xfId="0" applyFont="1" applyAlignment="1">
      <alignment vertical="top" wrapText="1"/>
    </xf>
    <xf numFmtId="0" fontId="9" fillId="0" borderId="28" xfId="0" applyFont="1" applyBorder="1" applyAlignment="1">
      <alignment vertical="top" wrapText="1"/>
    </xf>
    <xf numFmtId="0" fontId="9" fillId="0" borderId="77" xfId="0" applyFont="1" applyBorder="1" applyAlignment="1">
      <alignment vertical="top"/>
    </xf>
    <xf numFmtId="0" fontId="9" fillId="0" borderId="78" xfId="0" applyFont="1" applyBorder="1" applyAlignment="1">
      <alignment vertical="top"/>
    </xf>
    <xf numFmtId="0" fontId="9" fillId="0" borderId="79" xfId="0" applyFont="1" applyBorder="1" applyAlignment="1">
      <alignment vertical="top"/>
    </xf>
    <xf numFmtId="0" fontId="9" fillId="0" borderId="82" xfId="0" applyFont="1" applyBorder="1" applyAlignment="1">
      <alignment vertical="top"/>
    </xf>
    <xf numFmtId="166" fontId="16" fillId="0" borderId="5" xfId="8" applyNumberFormat="1" applyFont="1" applyBorder="1" applyAlignment="1">
      <alignment horizontal="left" vertical="top"/>
    </xf>
    <xf numFmtId="166" fontId="10" fillId="0" borderId="5" xfId="8" applyNumberFormat="1" applyFont="1" applyBorder="1" applyAlignment="1">
      <alignment vertical="top"/>
    </xf>
    <xf numFmtId="0" fontId="38" fillId="0" borderId="84" xfId="0" applyFont="1" applyBorder="1" applyAlignment="1" applyProtection="1">
      <alignment horizontal="left" vertical="top" wrapText="1"/>
      <protection locked="0"/>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9"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88" xfId="0" applyFont="1" applyBorder="1" applyAlignment="1" applyProtection="1">
      <alignment horizontal="left" vertical="top" wrapText="1"/>
      <protection locked="0"/>
    </xf>
    <xf numFmtId="0" fontId="38" fillId="0" borderId="90"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91" xfId="0" applyFont="1" applyBorder="1" applyAlignment="1" applyProtection="1">
      <alignment horizontal="left" vertical="top" wrapText="1"/>
      <protection locked="0"/>
    </xf>
    <xf numFmtId="166" fontId="29" fillId="0" borderId="13" xfId="8" applyNumberFormat="1" applyFont="1" applyBorder="1" applyAlignment="1">
      <alignment horizontal="left" vertical="top"/>
    </xf>
    <xf numFmtId="166" fontId="64" fillId="0" borderId="13" xfId="8" applyNumberFormat="1" applyFont="1" applyBorder="1" applyAlignment="1">
      <alignment vertical="top"/>
    </xf>
    <xf numFmtId="166" fontId="29" fillId="0" borderId="5" xfId="8" applyNumberFormat="1" applyFont="1" applyBorder="1" applyAlignment="1">
      <alignment horizontal="left" vertical="top"/>
    </xf>
    <xf numFmtId="166" fontId="64" fillId="0" borderId="5" xfId="8" applyNumberFormat="1" applyFont="1" applyBorder="1" applyAlignment="1">
      <alignment vertical="top"/>
    </xf>
    <xf numFmtId="0" fontId="14" fillId="0" borderId="77" xfId="3" applyFill="1" applyBorder="1" applyAlignment="1" applyProtection="1">
      <alignment horizontal="center" vertical="top"/>
      <protection locked="0"/>
    </xf>
    <xf numFmtId="0" fontId="24" fillId="0" borderId="78" xfId="0" applyFont="1" applyBorder="1" applyAlignment="1" applyProtection="1">
      <alignment horizontal="center" vertical="top"/>
      <protection locked="0"/>
    </xf>
    <xf numFmtId="0" fontId="24" fillId="0" borderId="79" xfId="0" applyFont="1" applyBorder="1" applyAlignment="1" applyProtection="1">
      <alignment horizontal="center" vertical="top"/>
      <protection locked="0"/>
    </xf>
    <xf numFmtId="49" fontId="66" fillId="9" borderId="0" xfId="0" applyNumberFormat="1" applyFont="1" applyFill="1" applyAlignment="1">
      <alignment horizontal="right" vertical="top"/>
    </xf>
    <xf numFmtId="0" fontId="9" fillId="0" borderId="186" xfId="0" applyFont="1" applyBorder="1" applyAlignment="1" applyProtection="1">
      <alignment horizontal="center" vertical="top"/>
      <protection locked="0"/>
    </xf>
    <xf numFmtId="0" fontId="9" fillId="0" borderId="187" xfId="0" applyFont="1" applyBorder="1" applyAlignment="1" applyProtection="1">
      <alignment horizontal="center" vertical="top"/>
      <protection locked="0"/>
    </xf>
    <xf numFmtId="0" fontId="9" fillId="0" borderId="188" xfId="0" applyFont="1" applyBorder="1" applyAlignment="1" applyProtection="1">
      <alignment horizontal="center" vertical="top"/>
      <protection locked="0"/>
    </xf>
    <xf numFmtId="0" fontId="9" fillId="0" borderId="27" xfId="0" applyFont="1" applyBorder="1" applyAlignment="1">
      <alignment vertical="top" wrapText="1"/>
    </xf>
    <xf numFmtId="0" fontId="10" fillId="0" borderId="23" xfId="0" applyFont="1" applyBorder="1" applyAlignment="1">
      <alignment horizontal="right" vertical="top"/>
    </xf>
    <xf numFmtId="0" fontId="10" fillId="0" borderId="0" xfId="0" applyFont="1" applyAlignment="1">
      <alignment horizontal="right" vertical="top"/>
    </xf>
    <xf numFmtId="0" fontId="9" fillId="0" borderId="0" xfId="0" applyFont="1" applyAlignment="1">
      <alignment horizontal="left"/>
    </xf>
    <xf numFmtId="0" fontId="10" fillId="0" borderId="5" xfId="0" applyFont="1" applyBorder="1" applyAlignment="1">
      <alignment horizontal="left" vertical="top"/>
    </xf>
    <xf numFmtId="0" fontId="10" fillId="0" borderId="5" xfId="0" applyFont="1" applyBorder="1" applyAlignment="1">
      <alignment vertical="top"/>
    </xf>
    <xf numFmtId="0" fontId="64" fillId="0" borderId="7" xfId="0" applyFont="1" applyBorder="1" applyAlignment="1">
      <alignment horizontal="right" vertical="top"/>
    </xf>
    <xf numFmtId="0" fontId="9" fillId="0" borderId="0" xfId="0" applyFont="1" applyAlignment="1">
      <alignment horizontal="left" vertical="top" wrapText="1"/>
    </xf>
    <xf numFmtId="0" fontId="64" fillId="4" borderId="0" xfId="0" applyFont="1" applyFill="1" applyAlignment="1">
      <alignment horizontal="left" vertical="top"/>
    </xf>
    <xf numFmtId="0" fontId="27" fillId="0" borderId="27" xfId="0" applyFont="1" applyBorder="1" applyAlignment="1">
      <alignment horizontal="left" vertical="top" wrapText="1"/>
    </xf>
    <xf numFmtId="0" fontId="27" fillId="0" borderId="0" xfId="0" applyFont="1" applyAlignment="1">
      <alignment horizontal="left" vertical="top" wrapText="1"/>
    </xf>
    <xf numFmtId="0" fontId="9" fillId="0" borderId="25" xfId="0" applyFont="1" applyBorder="1" applyAlignment="1">
      <alignment horizontal="left"/>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14" fillId="0" borderId="28" xfId="3" applyFill="1" applyBorder="1" applyAlignment="1" applyProtection="1">
      <alignment horizontal="center" vertical="top" wrapText="1"/>
      <protection locked="0"/>
    </xf>
    <xf numFmtId="0" fontId="9" fillId="0" borderId="28" xfId="0" applyFont="1" applyBorder="1" applyAlignment="1" applyProtection="1">
      <alignment horizontal="center" vertical="top" wrapText="1"/>
      <protection locked="0"/>
    </xf>
    <xf numFmtId="0" fontId="16" fillId="0" borderId="27" xfId="0" applyFont="1" applyBorder="1" applyAlignment="1">
      <alignment horizontal="left" vertical="top" wrapText="1"/>
    </xf>
    <xf numFmtId="0" fontId="27" fillId="0" borderId="27" xfId="0" applyFont="1" applyBorder="1" applyAlignment="1">
      <alignment vertical="top" wrapText="1"/>
    </xf>
    <xf numFmtId="0" fontId="27" fillId="0" borderId="28" xfId="0" applyFont="1" applyBorder="1" applyAlignment="1">
      <alignment vertical="top" wrapText="1"/>
    </xf>
    <xf numFmtId="164" fontId="35" fillId="0" borderId="15" xfId="1" applyNumberFormat="1" applyFont="1" applyBorder="1" applyAlignment="1" applyProtection="1">
      <alignment vertical="top"/>
    </xf>
    <xf numFmtId="164" fontId="35" fillId="0" borderId="17" xfId="1" applyNumberFormat="1" applyFont="1" applyBorder="1" applyAlignment="1" applyProtection="1">
      <alignment vertical="top"/>
    </xf>
    <xf numFmtId="0" fontId="24" fillId="0" borderId="74" xfId="0" applyFont="1" applyBorder="1" applyAlignment="1">
      <alignment vertical="top"/>
    </xf>
    <xf numFmtId="0" fontId="24" fillId="0" borderId="29" xfId="0" applyFont="1" applyBorder="1" applyAlignment="1">
      <alignment vertical="top"/>
    </xf>
    <xf numFmtId="0" fontId="24" fillId="0" borderId="72" xfId="0" applyFont="1" applyBorder="1" applyAlignment="1">
      <alignment vertical="top"/>
    </xf>
    <xf numFmtId="0" fontId="9" fillId="0" borderId="5" xfId="0" applyFont="1" applyBorder="1" applyAlignment="1">
      <alignment horizontal="left" vertical="top"/>
    </xf>
    <xf numFmtId="0" fontId="9" fillId="0" borderId="15"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83" xfId="0" applyFont="1" applyBorder="1" applyAlignment="1">
      <alignment vertical="top"/>
    </xf>
    <xf numFmtId="0" fontId="64" fillId="4" borderId="5" xfId="0" applyFont="1" applyFill="1" applyBorder="1" applyAlignment="1">
      <alignment horizontal="right" vertical="top"/>
    </xf>
    <xf numFmtId="0" fontId="64" fillId="4" borderId="75" xfId="0" applyFont="1" applyFill="1" applyBorder="1" applyAlignment="1">
      <alignment horizontal="right" vertical="top"/>
    </xf>
    <xf numFmtId="0" fontId="24" fillId="0" borderId="10" xfId="0" applyFont="1" applyBorder="1" applyAlignment="1">
      <alignment vertical="top"/>
    </xf>
    <xf numFmtId="0" fontId="24" fillId="0" borderId="70" xfId="0" applyFont="1" applyBorder="1" applyAlignment="1">
      <alignment vertical="top"/>
    </xf>
    <xf numFmtId="0" fontId="24" fillId="0" borderId="73" xfId="0" applyFont="1" applyBorder="1" applyAlignment="1">
      <alignment vertical="top"/>
    </xf>
    <xf numFmtId="49" fontId="27" fillId="3" borderId="0" xfId="0" applyNumberFormat="1" applyFont="1" applyFill="1" applyAlignment="1">
      <alignment horizontal="center" vertical="center" textRotation="90" wrapText="1"/>
    </xf>
    <xf numFmtId="0" fontId="64" fillId="4" borderId="3" xfId="0" applyFont="1" applyFill="1" applyBorder="1" applyAlignment="1">
      <alignment horizontal="center" vertical="top"/>
    </xf>
    <xf numFmtId="0" fontId="38" fillId="0" borderId="77" xfId="0" applyFont="1" applyBorder="1" applyAlignment="1" applyProtection="1">
      <alignment vertical="top"/>
      <protection locked="0"/>
    </xf>
    <xf numFmtId="0" fontId="38" fillId="0" borderId="78" xfId="0" applyFont="1" applyBorder="1" applyAlignment="1" applyProtection="1">
      <alignment vertical="top"/>
      <protection locked="0"/>
    </xf>
    <xf numFmtId="0" fontId="38" fillId="0" borderId="79" xfId="0" applyFont="1" applyBorder="1" applyAlignment="1" applyProtection="1">
      <alignmen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22" xfId="0" applyFont="1" applyBorder="1" applyAlignment="1">
      <alignment horizontal="left" vertical="top"/>
    </xf>
    <xf numFmtId="0" fontId="64" fillId="4" borderId="0" xfId="0" applyFont="1" applyFill="1" applyAlignment="1">
      <alignment vertical="top"/>
    </xf>
    <xf numFmtId="49" fontId="40" fillId="0" borderId="189" xfId="0" applyNumberFormat="1" applyFont="1" applyBorder="1" applyAlignment="1" applyProtection="1">
      <alignment horizontal="center" vertical="top"/>
      <protection locked="0"/>
    </xf>
    <xf numFmtId="0" fontId="40" fillId="0" borderId="190" xfId="0" applyFont="1" applyBorder="1" applyAlignment="1" applyProtection="1">
      <alignment horizontal="center" vertical="top"/>
      <protection locked="0"/>
    </xf>
    <xf numFmtId="0" fontId="40" fillId="0" borderId="191" xfId="0" applyFont="1" applyBorder="1" applyAlignment="1" applyProtection="1">
      <alignment horizontal="center" vertical="top"/>
      <protection locked="0"/>
    </xf>
    <xf numFmtId="0" fontId="41" fillId="2" borderId="0" xfId="0" applyFont="1" applyFill="1" applyAlignment="1">
      <alignment vertical="top"/>
    </xf>
    <xf numFmtId="0" fontId="24" fillId="9" borderId="0" xfId="0" applyFont="1" applyFill="1" applyAlignment="1">
      <alignment vertical="top"/>
    </xf>
    <xf numFmtId="49" fontId="24" fillId="0" borderId="180" xfId="0" applyNumberFormat="1" applyFont="1" applyBorder="1" applyAlignment="1" applyProtection="1">
      <alignment vertical="top"/>
      <protection locked="0"/>
    </xf>
    <xf numFmtId="0" fontId="24" fillId="0" borderId="181" xfId="0" applyFont="1" applyBorder="1" applyAlignment="1" applyProtection="1">
      <alignment vertical="top"/>
      <protection locked="0"/>
    </xf>
    <xf numFmtId="0" fontId="24" fillId="0" borderId="182" xfId="0" applyFont="1" applyBorder="1" applyAlignment="1" applyProtection="1">
      <alignment vertical="top"/>
      <protection locked="0"/>
    </xf>
    <xf numFmtId="0" fontId="11" fillId="2" borderId="0" xfId="0" applyFont="1" applyFill="1" applyAlignment="1">
      <alignment vertical="top"/>
    </xf>
    <xf numFmtId="0" fontId="11" fillId="0" borderId="0" xfId="0" applyFont="1" applyAlignment="1">
      <alignment vertical="top"/>
    </xf>
    <xf numFmtId="0" fontId="11" fillId="3" borderId="0" xfId="0" applyFont="1" applyFill="1" applyAlignment="1">
      <alignment vertical="top"/>
    </xf>
    <xf numFmtId="0" fontId="11" fillId="2" borderId="0" xfId="8" applyFont="1" applyFill="1" applyAlignment="1">
      <alignment vertical="top"/>
    </xf>
    <xf numFmtId="0" fontId="59" fillId="0" borderId="0" xfId="8" applyFont="1" applyAlignment="1">
      <alignment horizontal="left" vertical="top" wrapText="1"/>
    </xf>
    <xf numFmtId="166" fontId="10" fillId="0" borderId="5" xfId="8" applyNumberFormat="1" applyFont="1" applyBorder="1" applyAlignment="1">
      <alignment horizontal="left" vertical="top"/>
    </xf>
    <xf numFmtId="0" fontId="60" fillId="0" borderId="0" xfId="0" applyFont="1" applyAlignment="1">
      <alignment horizontal="left"/>
    </xf>
    <xf numFmtId="0" fontId="76" fillId="3" borderId="0" xfId="0" applyFont="1" applyFill="1" applyAlignment="1">
      <alignment vertical="center"/>
    </xf>
    <xf numFmtId="0" fontId="11" fillId="2" borderId="3" xfId="0" applyFont="1" applyFill="1" applyBorder="1" applyAlignment="1">
      <alignment vertical="top"/>
    </xf>
    <xf numFmtId="49" fontId="24" fillId="5" borderId="77" xfId="0" applyNumberFormat="1" applyFont="1" applyFill="1" applyBorder="1" applyAlignment="1" applyProtection="1">
      <alignment horizontal="left" vertical="top"/>
      <protection locked="0"/>
    </xf>
    <xf numFmtId="49" fontId="24" fillId="5" borderId="78" xfId="0" applyNumberFormat="1" applyFont="1" applyFill="1" applyBorder="1" applyAlignment="1" applyProtection="1">
      <alignment horizontal="left" vertical="top"/>
      <protection locked="0"/>
    </xf>
    <xf numFmtId="49" fontId="24" fillId="5" borderId="79" xfId="0" applyNumberFormat="1" applyFont="1" applyFill="1" applyBorder="1" applyAlignment="1" applyProtection="1">
      <alignment horizontal="left" vertical="top"/>
      <protection locked="0"/>
    </xf>
    <xf numFmtId="0" fontId="41" fillId="2" borderId="0" xfId="0" applyFont="1" applyFill="1" applyAlignment="1">
      <alignment vertical="top" wrapText="1"/>
    </xf>
    <xf numFmtId="0" fontId="53" fillId="2" borderId="0" xfId="0" applyFont="1" applyFill="1" applyAlignment="1">
      <alignment vertical="top"/>
    </xf>
    <xf numFmtId="0" fontId="53" fillId="9" borderId="0" xfId="0" applyFont="1" applyFill="1" applyAlignment="1">
      <alignment vertical="top"/>
    </xf>
    <xf numFmtId="0" fontId="11" fillId="2" borderId="0" xfId="0" applyFont="1" applyFill="1" applyAlignment="1">
      <alignment horizontal="center" vertical="top"/>
    </xf>
    <xf numFmtId="0" fontId="11" fillId="2" borderId="88" xfId="0" applyFont="1" applyFill="1" applyBorder="1" applyAlignment="1">
      <alignment horizontal="center" vertical="top"/>
    </xf>
    <xf numFmtId="0" fontId="24" fillId="0" borderId="84" xfId="0" applyFont="1" applyBorder="1" applyAlignment="1" applyProtection="1">
      <alignment vertical="top"/>
      <protection locked="0"/>
    </xf>
    <xf numFmtId="0" fontId="24" fillId="0" borderId="86" xfId="0" applyFont="1" applyBorder="1" applyAlignment="1" applyProtection="1">
      <alignment vertical="top"/>
      <protection locked="0"/>
    </xf>
    <xf numFmtId="0" fontId="41" fillId="2" borderId="0" xfId="0" applyFont="1" applyFill="1" applyAlignment="1">
      <alignment horizontal="right" vertical="top"/>
    </xf>
    <xf numFmtId="49" fontId="11" fillId="2" borderId="0" xfId="0" applyNumberFormat="1" applyFont="1" applyFill="1" applyAlignment="1">
      <alignment horizontal="center" vertical="center" textRotation="90" wrapText="1"/>
    </xf>
    <xf numFmtId="169" fontId="24" fillId="0" borderId="84" xfId="0" applyNumberFormat="1" applyFont="1" applyBorder="1" applyAlignment="1" applyProtection="1">
      <alignment horizontal="center" vertical="top"/>
      <protection locked="0"/>
    </xf>
    <xf numFmtId="169" fontId="24" fillId="0" borderId="85" xfId="0" applyNumberFormat="1" applyFont="1" applyBorder="1" applyAlignment="1" applyProtection="1">
      <alignment horizontal="center" vertical="top"/>
      <protection locked="0"/>
    </xf>
    <xf numFmtId="169" fontId="24" fillId="0" borderId="86" xfId="0" applyNumberFormat="1" applyFont="1" applyBorder="1" applyAlignment="1" applyProtection="1">
      <alignment horizontal="center" vertical="top"/>
      <protection locked="0"/>
    </xf>
    <xf numFmtId="49" fontId="18" fillId="0" borderId="0" xfId="0" applyNumberFormat="1" applyFont="1" applyAlignment="1">
      <alignment horizontal="right" vertical="center"/>
    </xf>
    <xf numFmtId="49" fontId="18" fillId="0" borderId="26" xfId="0" applyNumberFormat="1" applyFont="1" applyBorder="1" applyAlignment="1">
      <alignment horizontal="right" vertical="center"/>
    </xf>
    <xf numFmtId="49" fontId="18" fillId="0" borderId="144" xfId="0" applyNumberFormat="1" applyFont="1" applyBorder="1" applyAlignment="1">
      <alignment horizontal="right" vertical="center"/>
    </xf>
    <xf numFmtId="49" fontId="18" fillId="0" borderId="145" xfId="0" applyNumberFormat="1" applyFont="1" applyBorder="1" applyAlignment="1">
      <alignment horizontal="right" vertical="center"/>
    </xf>
    <xf numFmtId="49" fontId="18" fillId="0" borderId="25" xfId="0" applyNumberFormat="1" applyFont="1" applyBorder="1" applyAlignment="1">
      <alignment horizontal="right" vertical="center"/>
    </xf>
    <xf numFmtId="0" fontId="76" fillId="3" borderId="0" xfId="0" applyFont="1" applyFill="1" applyAlignment="1">
      <alignment horizontal="left" vertical="top"/>
    </xf>
    <xf numFmtId="0" fontId="9" fillId="3" borderId="0" xfId="0" applyFont="1" applyFill="1" applyAlignment="1">
      <alignment horizontal="left" vertical="top"/>
    </xf>
    <xf numFmtId="0" fontId="11" fillId="2" borderId="0" xfId="0" applyFont="1" applyFill="1" applyAlignment="1">
      <alignment horizontal="left" vertical="top"/>
    </xf>
    <xf numFmtId="0" fontId="16" fillId="0" borderId="0" xfId="0" applyFont="1" applyAlignment="1">
      <alignment horizontal="left"/>
    </xf>
    <xf numFmtId="0" fontId="11" fillId="3" borderId="0" xfId="0" applyFont="1" applyFill="1" applyAlignment="1">
      <alignment horizontal="center" vertical="top"/>
    </xf>
    <xf numFmtId="164" fontId="31" fillId="0" borderId="0" xfId="9" applyNumberFormat="1" applyFont="1" applyAlignment="1">
      <alignment horizontal="left" vertical="center"/>
    </xf>
    <xf numFmtId="164" fontId="9" fillId="0" borderId="1" xfId="10" applyNumberFormat="1" applyFont="1" applyFill="1" applyBorder="1" applyAlignment="1">
      <alignment horizontal="center" vertical="top"/>
    </xf>
    <xf numFmtId="164" fontId="9" fillId="0" borderId="2" xfId="10" applyNumberFormat="1" applyFont="1" applyFill="1" applyBorder="1" applyAlignment="1">
      <alignment horizontal="center" vertical="top"/>
    </xf>
    <xf numFmtId="164" fontId="27" fillId="4" borderId="1" xfId="10" applyNumberFormat="1" applyFont="1" applyFill="1" applyBorder="1" applyAlignment="1">
      <alignment horizontal="center" vertical="top"/>
    </xf>
    <xf numFmtId="164" fontId="27" fillId="4" borderId="2" xfId="10" applyNumberFormat="1" applyFont="1" applyFill="1" applyBorder="1" applyAlignment="1">
      <alignment horizontal="center" vertical="top"/>
    </xf>
    <xf numFmtId="0" fontId="11" fillId="3" borderId="0" xfId="9" applyFont="1" applyFill="1" applyAlignment="1">
      <alignment horizontal="center" vertical="top"/>
    </xf>
    <xf numFmtId="0" fontId="11" fillId="2" borderId="0" xfId="9" applyFont="1" applyFill="1" applyAlignment="1">
      <alignment horizontal="left" vertical="top"/>
    </xf>
    <xf numFmtId="0" fontId="24" fillId="0" borderId="0" xfId="9" applyFont="1" applyAlignment="1">
      <alignment horizontal="center" vertical="center" wrapText="1"/>
    </xf>
    <xf numFmtId="0" fontId="25" fillId="0" borderId="0" xfId="4" applyFont="1" applyAlignment="1">
      <alignment horizontal="left" vertical="top" wrapText="1"/>
    </xf>
    <xf numFmtId="0" fontId="27" fillId="4" borderId="1" xfId="9" applyFont="1" applyFill="1" applyBorder="1" applyAlignment="1">
      <alignment horizontal="center" vertical="top" wrapText="1"/>
    </xf>
    <xf numFmtId="0" fontId="27" fillId="4" borderId="2" xfId="9" applyFont="1" applyFill="1" applyBorder="1" applyAlignment="1">
      <alignment horizontal="center" vertical="top" wrapText="1"/>
    </xf>
    <xf numFmtId="0" fontId="24" fillId="0" borderId="1" xfId="9" applyFont="1" applyBorder="1" applyAlignment="1">
      <alignment horizontal="center" vertical="top" wrapText="1"/>
    </xf>
    <xf numFmtId="0" fontId="24" fillId="0" borderId="0" xfId="9" applyFont="1" applyAlignment="1">
      <alignment horizontal="center" vertical="top" wrapText="1"/>
    </xf>
    <xf numFmtId="0" fontId="27" fillId="0" borderId="1" xfId="9" applyFont="1" applyBorder="1" applyAlignment="1">
      <alignment horizontal="center" vertical="top"/>
    </xf>
    <xf numFmtId="0" fontId="27" fillId="0" borderId="2" xfId="9" applyFont="1" applyBorder="1" applyAlignment="1">
      <alignment horizontal="center" vertical="top"/>
    </xf>
    <xf numFmtId="0" fontId="9" fillId="0" borderId="0" xfId="4" applyFont="1" applyAlignment="1">
      <alignment horizontal="left" vertical="top"/>
    </xf>
    <xf numFmtId="164" fontId="9" fillId="4" borderId="1" xfId="10" applyNumberFormat="1" applyFont="1" applyFill="1" applyBorder="1" applyAlignment="1">
      <alignment horizontal="center" vertical="top"/>
    </xf>
    <xf numFmtId="164" fontId="9" fillId="4" borderId="2" xfId="10" applyNumberFormat="1" applyFont="1" applyFill="1" applyBorder="1" applyAlignment="1">
      <alignment horizontal="center" vertical="top"/>
    </xf>
    <xf numFmtId="0" fontId="27" fillId="4" borderId="0" xfId="9" applyFont="1" applyFill="1" applyAlignment="1">
      <alignment horizontal="left" vertical="top"/>
    </xf>
    <xf numFmtId="0" fontId="35" fillId="0" borderId="0" xfId="9" applyFont="1" applyAlignment="1" applyProtection="1">
      <alignment vertical="top" wrapText="1"/>
      <protection locked="0"/>
    </xf>
    <xf numFmtId="0" fontId="9" fillId="0" borderId="0" xfId="9" applyFont="1" applyAlignment="1">
      <alignment vertical="top" wrapText="1"/>
    </xf>
    <xf numFmtId="0" fontId="9" fillId="0" borderId="3" xfId="9" applyFont="1" applyBorder="1" applyAlignment="1">
      <alignment vertical="top" wrapText="1"/>
    </xf>
    <xf numFmtId="164" fontId="16" fillId="0" borderId="164" xfId="10" applyNumberFormat="1" applyFont="1" applyFill="1" applyBorder="1" applyAlignment="1">
      <alignment horizontal="center" vertical="top"/>
    </xf>
    <xf numFmtId="164" fontId="16" fillId="0" borderId="164" xfId="10" applyNumberFormat="1" applyFont="1" applyFill="1" applyBorder="1" applyAlignment="1">
      <alignment horizontal="left" vertical="top"/>
    </xf>
    <xf numFmtId="0" fontId="31" fillId="4" borderId="0" xfId="9" applyFont="1" applyFill="1" applyAlignment="1">
      <alignment horizontal="right" vertical="top"/>
    </xf>
    <xf numFmtId="164" fontId="33" fillId="4" borderId="0" xfId="10" applyNumberFormat="1" applyFont="1" applyFill="1" applyBorder="1" applyAlignment="1">
      <alignment horizontal="left" vertical="top"/>
    </xf>
    <xf numFmtId="0" fontId="29" fillId="3" borderId="0" xfId="9" applyFont="1" applyFill="1" applyAlignment="1">
      <alignment horizontal="left" vertical="top"/>
    </xf>
    <xf numFmtId="0" fontId="16" fillId="0" borderId="7" xfId="9" applyFont="1" applyBorder="1" applyAlignment="1">
      <alignment horizontal="right" vertical="top"/>
    </xf>
    <xf numFmtId="0" fontId="35" fillId="0" borderId="0" xfId="9" applyFont="1" applyAlignment="1" applyProtection="1">
      <alignment vertical="top"/>
      <protection locked="0"/>
    </xf>
    <xf numFmtId="0" fontId="11" fillId="2" borderId="0" xfId="9" applyFont="1" applyFill="1" applyAlignment="1">
      <alignment vertical="top"/>
    </xf>
    <xf numFmtId="0" fontId="13" fillId="2" borderId="0" xfId="9" applyFont="1" applyFill="1" applyAlignment="1">
      <alignment horizontal="left" vertical="top" wrapText="1"/>
    </xf>
    <xf numFmtId="164" fontId="24" fillId="0" borderId="0" xfId="9" applyNumberFormat="1" applyFont="1" applyAlignment="1">
      <alignment horizontal="center" vertical="top"/>
    </xf>
    <xf numFmtId="0" fontId="24" fillId="0" borderId="0" xfId="9" applyFont="1" applyAlignment="1">
      <alignment horizontal="center" vertical="top"/>
    </xf>
    <xf numFmtId="164" fontId="34" fillId="4" borderId="0" xfId="10" applyNumberFormat="1" applyFont="1" applyFill="1" applyBorder="1" applyAlignment="1">
      <alignment horizontal="left" vertical="top"/>
    </xf>
    <xf numFmtId="164" fontId="16" fillId="0" borderId="150" xfId="10" applyNumberFormat="1" applyFont="1" applyFill="1" applyBorder="1" applyAlignment="1">
      <alignment horizontal="left" vertical="top"/>
    </xf>
    <xf numFmtId="0" fontId="16" fillId="0" borderId="3" xfId="9" applyFont="1" applyBorder="1" applyAlignment="1">
      <alignment horizontal="right" vertical="top"/>
    </xf>
    <xf numFmtId="164" fontId="16" fillId="0" borderId="158" xfId="10" applyNumberFormat="1" applyFont="1" applyFill="1" applyBorder="1" applyAlignment="1">
      <alignment horizontal="left" vertical="top"/>
    </xf>
    <xf numFmtId="164" fontId="16" fillId="0" borderId="176" xfId="10" applyNumberFormat="1" applyFont="1" applyFill="1" applyBorder="1" applyAlignment="1">
      <alignment horizontal="center" vertical="top"/>
    </xf>
    <xf numFmtId="0" fontId="16" fillId="0" borderId="8" xfId="9" applyFont="1" applyBorder="1" applyAlignment="1">
      <alignment horizontal="right" vertical="top"/>
    </xf>
    <xf numFmtId="0" fontId="24" fillId="0" borderId="0" xfId="9" applyFont="1" applyAlignment="1">
      <alignment horizontal="left" vertical="top"/>
    </xf>
    <xf numFmtId="164" fontId="24" fillId="0" borderId="0" xfId="9" applyNumberFormat="1" applyFont="1" applyAlignment="1">
      <alignment vertical="top" wrapText="1"/>
    </xf>
    <xf numFmtId="0" fontId="24" fillId="0" borderId="0" xfId="9" applyFont="1" applyAlignment="1">
      <alignment vertical="top" wrapText="1"/>
    </xf>
    <xf numFmtId="164" fontId="16" fillId="0" borderId="153" xfId="10" applyNumberFormat="1" applyFont="1" applyFill="1" applyBorder="1" applyAlignment="1">
      <alignment horizontal="center" vertical="top"/>
    </xf>
    <xf numFmtId="164" fontId="16" fillId="0" borderId="154" xfId="10" applyNumberFormat="1" applyFont="1" applyFill="1" applyBorder="1" applyAlignment="1">
      <alignment horizontal="center" vertical="top"/>
    </xf>
    <xf numFmtId="164" fontId="27" fillId="4" borderId="0" xfId="10" applyNumberFormat="1" applyFont="1" applyFill="1" applyBorder="1" applyAlignment="1">
      <alignment horizontal="center" vertical="top"/>
    </xf>
    <xf numFmtId="164" fontId="9" fillId="0" borderId="0" xfId="10" applyNumberFormat="1" applyFont="1" applyFill="1" applyBorder="1" applyAlignment="1">
      <alignment horizontal="center" vertical="top"/>
    </xf>
    <xf numFmtId="164" fontId="16" fillId="0" borderId="155" xfId="10" applyNumberFormat="1" applyFont="1" applyFill="1" applyBorder="1" applyAlignment="1">
      <alignment horizontal="left" vertical="top"/>
    </xf>
    <xf numFmtId="164" fontId="16" fillId="0" borderId="155" xfId="10" applyNumberFormat="1" applyFont="1" applyFill="1" applyBorder="1" applyAlignment="1">
      <alignment horizontal="center" vertical="top"/>
    </xf>
    <xf numFmtId="164" fontId="24" fillId="0" borderId="1" xfId="9" applyNumberFormat="1" applyFont="1" applyBorder="1" applyAlignment="1">
      <alignment vertical="top" wrapText="1"/>
    </xf>
    <xf numFmtId="0" fontId="24" fillId="0" borderId="2" xfId="9" applyFont="1" applyBorder="1" applyAlignment="1">
      <alignment vertical="top" wrapText="1"/>
    </xf>
    <xf numFmtId="164" fontId="16" fillId="0" borderId="162" xfId="10" applyNumberFormat="1" applyFont="1" applyFill="1" applyBorder="1" applyAlignment="1">
      <alignment horizontal="left" vertical="top"/>
    </xf>
    <xf numFmtId="0" fontId="11" fillId="0" borderId="0" xfId="9" applyFont="1" applyAlignment="1">
      <alignment horizontal="center" vertical="top"/>
    </xf>
    <xf numFmtId="0" fontId="9" fillId="0" borderId="0" xfId="9" applyFont="1" applyAlignment="1">
      <alignment horizontal="left" vertical="top" wrapText="1"/>
    </xf>
    <xf numFmtId="0" fontId="27" fillId="0" borderId="0" xfId="9" applyFont="1" applyAlignment="1">
      <alignment horizontal="center" vertical="top"/>
    </xf>
    <xf numFmtId="0" fontId="16" fillId="0" borderId="5" xfId="9" applyFont="1" applyBorder="1" applyAlignment="1">
      <alignment horizontal="right" vertical="top"/>
    </xf>
    <xf numFmtId="164" fontId="16" fillId="0" borderId="158" xfId="10" applyNumberFormat="1" applyFont="1" applyFill="1" applyBorder="1" applyAlignment="1">
      <alignment horizontal="center" vertical="top"/>
    </xf>
    <xf numFmtId="164" fontId="16" fillId="0" borderId="161" xfId="10" applyNumberFormat="1" applyFont="1" applyFill="1" applyBorder="1" applyAlignment="1">
      <alignment horizontal="center" vertical="top"/>
    </xf>
    <xf numFmtId="164" fontId="16" fillId="0" borderId="167" xfId="10" applyNumberFormat="1" applyFont="1" applyFill="1" applyBorder="1" applyAlignment="1">
      <alignment horizontal="center" vertical="top"/>
    </xf>
    <xf numFmtId="0" fontId="35" fillId="0" borderId="0" xfId="9" applyFont="1" applyAlignment="1" applyProtection="1">
      <alignment horizontal="left" vertical="top"/>
      <protection locked="0"/>
    </xf>
    <xf numFmtId="164" fontId="16" fillId="0" borderId="172" xfId="10" applyNumberFormat="1" applyFont="1" applyFill="1" applyBorder="1" applyAlignment="1">
      <alignment horizontal="center" vertical="top"/>
    </xf>
    <xf numFmtId="164" fontId="33" fillId="4" borderId="0" xfId="10" applyNumberFormat="1" applyFont="1" applyFill="1" applyBorder="1" applyAlignment="1">
      <alignment horizontal="center" vertical="top"/>
    </xf>
    <xf numFmtId="164" fontId="33" fillId="4" borderId="2" xfId="10" applyNumberFormat="1" applyFont="1" applyFill="1" applyBorder="1" applyAlignment="1">
      <alignment horizontal="center" vertical="top"/>
    </xf>
    <xf numFmtId="44" fontId="27" fillId="4" borderId="1" xfId="10" applyFont="1" applyFill="1" applyBorder="1" applyAlignment="1">
      <alignment horizontal="center" vertical="top"/>
    </xf>
    <xf numFmtId="44" fontId="27" fillId="4" borderId="2" xfId="10" applyFont="1" applyFill="1" applyBorder="1" applyAlignment="1">
      <alignment horizontal="center" vertical="top"/>
    </xf>
    <xf numFmtId="43" fontId="27" fillId="4" borderId="1" xfId="10" applyNumberFormat="1" applyFont="1" applyFill="1" applyBorder="1" applyAlignment="1">
      <alignment horizontal="center" vertical="top"/>
    </xf>
    <xf numFmtId="43" fontId="27" fillId="4" borderId="2" xfId="10" applyNumberFormat="1" applyFont="1" applyFill="1" applyBorder="1" applyAlignment="1">
      <alignment horizontal="center" vertical="top"/>
    </xf>
    <xf numFmtId="164" fontId="1" fillId="0" borderId="0" xfId="9" applyNumberFormat="1" applyFont="1" applyAlignment="1">
      <alignment horizontal="center" vertical="top"/>
    </xf>
    <xf numFmtId="0" fontId="1" fillId="0" borderId="0" xfId="9" applyFont="1" applyAlignment="1">
      <alignment horizontal="center" vertical="top"/>
    </xf>
    <xf numFmtId="0" fontId="29" fillId="0" borderId="0" xfId="9" applyFont="1" applyAlignment="1">
      <alignment vertical="top"/>
    </xf>
    <xf numFmtId="0" fontId="29" fillId="0" borderId="2" xfId="9" applyFont="1" applyBorder="1" applyAlignment="1">
      <alignment vertical="top"/>
    </xf>
    <xf numFmtId="0" fontId="29" fillId="4" borderId="1" xfId="9" applyFont="1" applyFill="1" applyBorder="1" applyAlignment="1">
      <alignment horizontal="left" vertical="top"/>
    </xf>
    <xf numFmtId="0" fontId="29" fillId="4" borderId="0" xfId="9" applyFont="1" applyFill="1" applyAlignment="1">
      <alignment horizontal="left" vertical="top"/>
    </xf>
    <xf numFmtId="0" fontId="29" fillId="4" borderId="2" xfId="9" applyFont="1" applyFill="1" applyBorder="1" applyAlignment="1">
      <alignment horizontal="left" vertical="top"/>
    </xf>
    <xf numFmtId="0" fontId="29" fillId="0" borderId="146" xfId="9" applyFont="1" applyBorder="1" applyAlignment="1">
      <alignment vertical="top"/>
    </xf>
    <xf numFmtId="0" fontId="29" fillId="0" borderId="147" xfId="9" applyFont="1" applyBorder="1" applyAlignment="1">
      <alignment vertical="top"/>
    </xf>
    <xf numFmtId="0" fontId="29" fillId="0" borderId="147" xfId="9" applyFont="1" applyBorder="1" applyAlignment="1">
      <alignment horizontal="left" vertical="top"/>
    </xf>
    <xf numFmtId="0" fontId="29" fillId="0" borderId="148" xfId="9" applyFont="1" applyBorder="1" applyAlignment="1">
      <alignment horizontal="left" vertical="top"/>
    </xf>
    <xf numFmtId="0" fontId="29" fillId="0" borderId="146" xfId="9" applyFont="1" applyBorder="1" applyAlignment="1">
      <alignment horizontal="left" vertical="top"/>
    </xf>
    <xf numFmtId="0" fontId="29" fillId="0" borderId="147" xfId="9" applyFont="1" applyBorder="1" applyAlignment="1">
      <alignment horizontal="center" vertical="top"/>
    </xf>
    <xf numFmtId="0" fontId="29" fillId="0" borderId="149" xfId="9" applyFont="1" applyBorder="1" applyAlignment="1">
      <alignment horizontal="center" vertical="top"/>
    </xf>
    <xf numFmtId="164" fontId="16" fillId="0" borderId="156" xfId="10" applyNumberFormat="1" applyFont="1" applyFill="1" applyBorder="1" applyAlignment="1">
      <alignment horizontal="center" vertical="top"/>
    </xf>
    <xf numFmtId="164" fontId="16" fillId="0" borderId="157" xfId="10" applyNumberFormat="1" applyFont="1" applyFill="1" applyBorder="1" applyAlignment="1">
      <alignment horizontal="center" vertical="top"/>
    </xf>
    <xf numFmtId="164" fontId="16" fillId="0" borderId="159" xfId="10" applyNumberFormat="1" applyFont="1" applyFill="1" applyBorder="1" applyAlignment="1">
      <alignment horizontal="center" vertical="top"/>
    </xf>
    <xf numFmtId="164" fontId="16" fillId="0" borderId="160" xfId="10" applyNumberFormat="1" applyFont="1" applyFill="1" applyBorder="1" applyAlignment="1">
      <alignment horizontal="center" vertical="top"/>
    </xf>
    <xf numFmtId="164" fontId="16" fillId="0" borderId="162" xfId="10" applyNumberFormat="1" applyFont="1" applyFill="1" applyBorder="1" applyAlignment="1">
      <alignment horizontal="center" vertical="top"/>
    </xf>
    <xf numFmtId="164" fontId="16" fillId="0" borderId="163" xfId="10" applyNumberFormat="1" applyFont="1" applyFill="1" applyBorder="1" applyAlignment="1">
      <alignment horizontal="center" vertical="top"/>
    </xf>
    <xf numFmtId="164" fontId="16" fillId="0" borderId="150" xfId="10" applyNumberFormat="1" applyFont="1" applyFill="1" applyBorder="1" applyAlignment="1">
      <alignment horizontal="center" vertical="top"/>
    </xf>
    <xf numFmtId="164" fontId="16" fillId="0" borderId="151" xfId="10" applyNumberFormat="1" applyFont="1" applyFill="1" applyBorder="1" applyAlignment="1">
      <alignment horizontal="center" vertical="top"/>
    </xf>
    <xf numFmtId="164" fontId="16" fillId="0" borderId="152" xfId="10" applyNumberFormat="1" applyFont="1" applyFill="1" applyBorder="1" applyAlignment="1">
      <alignment horizontal="center" vertical="top"/>
    </xf>
    <xf numFmtId="164" fontId="16" fillId="0" borderId="168" xfId="10" applyNumberFormat="1" applyFont="1" applyFill="1" applyBorder="1" applyAlignment="1">
      <alignment horizontal="center" vertical="top"/>
    </xf>
    <xf numFmtId="164" fontId="16" fillId="0" borderId="168" xfId="10" applyNumberFormat="1" applyFont="1" applyFill="1" applyBorder="1" applyAlignment="1">
      <alignment horizontal="left" vertical="top"/>
    </xf>
    <xf numFmtId="164" fontId="16" fillId="0" borderId="169" xfId="10" applyNumberFormat="1" applyFont="1" applyFill="1" applyBorder="1" applyAlignment="1">
      <alignment horizontal="center" vertical="top"/>
    </xf>
    <xf numFmtId="164" fontId="16" fillId="0" borderId="165" xfId="10" applyNumberFormat="1" applyFont="1" applyFill="1" applyBorder="1" applyAlignment="1">
      <alignment horizontal="center" vertical="top"/>
    </xf>
    <xf numFmtId="164" fontId="16" fillId="0" borderId="166" xfId="10" applyNumberFormat="1" applyFont="1" applyFill="1" applyBorder="1" applyAlignment="1">
      <alignment horizontal="center" vertical="top"/>
    </xf>
    <xf numFmtId="164" fontId="33" fillId="4" borderId="172" xfId="10" applyNumberFormat="1" applyFont="1" applyFill="1" applyBorder="1" applyAlignment="1">
      <alignment horizontal="center" vertical="top"/>
    </xf>
    <xf numFmtId="164" fontId="33" fillId="4" borderId="173" xfId="10" applyNumberFormat="1" applyFont="1" applyFill="1" applyBorder="1" applyAlignment="1">
      <alignment horizontal="center" vertical="top"/>
    </xf>
    <xf numFmtId="164" fontId="34" fillId="4" borderId="0" xfId="10" applyNumberFormat="1" applyFont="1" applyFill="1" applyBorder="1" applyAlignment="1">
      <alignment horizontal="center" vertical="top"/>
    </xf>
    <xf numFmtId="164" fontId="16" fillId="0" borderId="174" xfId="10" applyNumberFormat="1" applyFont="1" applyFill="1" applyBorder="1" applyAlignment="1">
      <alignment horizontal="center" vertical="top"/>
    </xf>
    <xf numFmtId="164" fontId="16" fillId="0" borderId="175" xfId="10" applyNumberFormat="1" applyFont="1" applyFill="1" applyBorder="1" applyAlignment="1">
      <alignment horizontal="center" vertical="top"/>
    </xf>
    <xf numFmtId="164" fontId="16" fillId="0" borderId="177" xfId="10" applyNumberFormat="1" applyFont="1" applyFill="1" applyBorder="1" applyAlignment="1">
      <alignment horizontal="center" vertical="top"/>
    </xf>
    <xf numFmtId="164" fontId="16" fillId="0" borderId="178" xfId="10" applyNumberFormat="1" applyFont="1" applyFill="1" applyBorder="1" applyAlignment="1">
      <alignment horizontal="center" vertical="top"/>
    </xf>
    <xf numFmtId="0" fontId="24" fillId="0" borderId="0" xfId="9" applyFont="1" applyAlignment="1">
      <alignment horizontal="right" vertical="top"/>
    </xf>
    <xf numFmtId="0" fontId="9" fillId="0" borderId="0" xfId="9" applyFont="1" applyAlignment="1" applyProtection="1">
      <alignment vertical="top" wrapText="1"/>
      <protection locked="0"/>
    </xf>
    <xf numFmtId="0" fontId="9" fillId="0" borderId="3" xfId="9" applyFont="1" applyBorder="1" applyAlignment="1" applyProtection="1">
      <alignment vertical="top" wrapText="1"/>
      <protection locked="0"/>
    </xf>
    <xf numFmtId="0" fontId="9" fillId="0" borderId="0" xfId="9" applyFont="1" applyAlignment="1">
      <alignment vertical="top"/>
    </xf>
    <xf numFmtId="0" fontId="9" fillId="0" borderId="3" xfId="9" applyFont="1" applyBorder="1" applyAlignment="1">
      <alignment vertical="top"/>
    </xf>
    <xf numFmtId="0" fontId="11" fillId="3" borderId="0" xfId="9" applyFont="1" applyFill="1" applyAlignment="1">
      <alignment vertical="top"/>
    </xf>
    <xf numFmtId="0" fontId="16" fillId="6" borderId="31" xfId="0" applyFont="1" applyFill="1" applyBorder="1" applyAlignment="1">
      <alignment horizontal="left" vertical="top"/>
    </xf>
    <xf numFmtId="0" fontId="16" fillId="0" borderId="31" xfId="0" applyFont="1" applyBorder="1" applyAlignment="1">
      <alignment horizontal="left" vertical="top"/>
    </xf>
    <xf numFmtId="0" fontId="32" fillId="0" borderId="31" xfId="0" applyFont="1" applyBorder="1" applyAlignment="1">
      <alignment horizontal="left" vertical="top"/>
    </xf>
    <xf numFmtId="0" fontId="32" fillId="0" borderId="32" xfId="0" applyFont="1" applyBorder="1" applyAlignment="1">
      <alignment horizontal="left" vertical="top"/>
    </xf>
    <xf numFmtId="0" fontId="40" fillId="0" borderId="45" xfId="0" applyFont="1" applyBorder="1" applyAlignment="1">
      <alignment horizontal="left" vertical="top"/>
    </xf>
    <xf numFmtId="0" fontId="72" fillId="0" borderId="45" xfId="0" applyFont="1" applyBorder="1" applyAlignment="1">
      <alignment horizontal="left" vertical="top"/>
    </xf>
    <xf numFmtId="0" fontId="72" fillId="0" borderId="46" xfId="0" applyFont="1" applyBorder="1" applyAlignment="1">
      <alignment horizontal="left" vertical="top"/>
    </xf>
    <xf numFmtId="0" fontId="29" fillId="0" borderId="43" xfId="0" applyFont="1" applyBorder="1" applyAlignment="1">
      <alignment vertical="top"/>
    </xf>
    <xf numFmtId="0" fontId="16" fillId="7" borderId="31" xfId="0" applyFont="1" applyFill="1" applyBorder="1" applyAlignment="1">
      <alignment horizontal="left" vertical="top"/>
    </xf>
    <xf numFmtId="0" fontId="32" fillId="7" borderId="31" xfId="0" applyFont="1" applyFill="1" applyBorder="1" applyAlignment="1">
      <alignment horizontal="left" vertical="top"/>
    </xf>
    <xf numFmtId="0" fontId="32" fillId="7" borderId="32" xfId="0" applyFont="1" applyFill="1" applyBorder="1" applyAlignment="1">
      <alignment horizontal="left" vertical="top"/>
    </xf>
    <xf numFmtId="0" fontId="40" fillId="0" borderId="57" xfId="0" applyFont="1" applyBorder="1" applyAlignment="1">
      <alignment horizontal="left" vertical="top"/>
    </xf>
    <xf numFmtId="0" fontId="72" fillId="0" borderId="57" xfId="0" applyFont="1" applyBorder="1" applyAlignment="1">
      <alignment horizontal="left" vertical="top"/>
    </xf>
    <xf numFmtId="0" fontId="72" fillId="0" borderId="56" xfId="0" applyFont="1" applyBorder="1" applyAlignment="1">
      <alignment horizontal="left" vertical="top"/>
    </xf>
    <xf numFmtId="0" fontId="72" fillId="0" borderId="58" xfId="0" applyFont="1" applyBorder="1" applyAlignment="1">
      <alignment horizontal="left" vertical="top"/>
    </xf>
    <xf numFmtId="0" fontId="29" fillId="0" borderId="60" xfId="0" applyFont="1" applyBorder="1" applyAlignment="1">
      <alignment horizontal="left" vertical="top"/>
    </xf>
    <xf numFmtId="0" fontId="16" fillId="6" borderId="60" xfId="0" applyFont="1" applyFill="1" applyBorder="1" applyAlignment="1">
      <alignment horizontal="left" vertical="top"/>
    </xf>
    <xf numFmtId="0" fontId="16" fillId="0" borderId="60" xfId="0" applyFont="1" applyBorder="1" applyAlignment="1">
      <alignment horizontal="left" vertical="top"/>
    </xf>
    <xf numFmtId="0" fontId="32" fillId="0" borderId="60" xfId="0" applyFont="1" applyBorder="1" applyAlignment="1">
      <alignment horizontal="left" vertical="top"/>
    </xf>
    <xf numFmtId="0" fontId="32" fillId="0" borderId="62" xfId="0" applyFont="1" applyBorder="1" applyAlignment="1">
      <alignment horizontal="left" vertical="top"/>
    </xf>
    <xf numFmtId="0" fontId="27" fillId="0" borderId="0" xfId="0" applyFont="1" applyAlignment="1">
      <alignment horizontal="left" vertical="top"/>
    </xf>
    <xf numFmtId="0" fontId="40" fillId="0" borderId="56" xfId="0" applyFont="1" applyBorder="1" applyAlignment="1">
      <alignment horizontal="left" vertical="top"/>
    </xf>
    <xf numFmtId="0" fontId="29" fillId="0" borderId="30" xfId="0" applyFont="1" applyBorder="1" applyAlignment="1">
      <alignment vertical="top" wrapText="1"/>
    </xf>
    <xf numFmtId="0" fontId="29" fillId="0" borderId="31" xfId="0" applyFont="1" applyBorder="1" applyAlignment="1">
      <alignment vertical="top" wrapText="1"/>
    </xf>
    <xf numFmtId="0" fontId="29" fillId="0" borderId="33" xfId="0" applyFont="1" applyBorder="1" applyAlignment="1">
      <alignment vertical="top" wrapText="1"/>
    </xf>
    <xf numFmtId="0" fontId="29" fillId="0" borderId="34" xfId="0" applyFont="1" applyBorder="1" applyAlignment="1">
      <alignment vertical="top" wrapText="1"/>
    </xf>
    <xf numFmtId="0" fontId="27" fillId="0" borderId="41" xfId="0" applyFont="1" applyBorder="1" applyAlignment="1">
      <alignment horizontal="left" vertical="top"/>
    </xf>
    <xf numFmtId="0" fontId="27" fillId="0" borderId="12" xfId="0" applyFont="1" applyBorder="1" applyAlignment="1">
      <alignment horizontal="left" vertical="top"/>
    </xf>
    <xf numFmtId="0" fontId="27" fillId="0" borderId="106" xfId="0" applyFont="1" applyBorder="1" applyAlignment="1">
      <alignment horizontal="left" vertical="top"/>
    </xf>
    <xf numFmtId="0" fontId="27" fillId="0" borderId="44" xfId="0" applyFont="1" applyBorder="1" applyAlignment="1">
      <alignment horizontal="left" vertical="top"/>
    </xf>
    <xf numFmtId="0" fontId="27" fillId="0" borderId="42" xfId="0" applyFont="1" applyBorder="1" applyAlignment="1">
      <alignment horizontal="left" vertical="top"/>
    </xf>
    <xf numFmtId="0" fontId="16" fillId="6" borderId="31" xfId="0" applyFont="1" applyFill="1" applyBorder="1" applyAlignment="1">
      <alignment vertical="top"/>
    </xf>
    <xf numFmtId="0" fontId="32" fillId="0" borderId="31" xfId="0" applyFont="1" applyBorder="1" applyAlignment="1">
      <alignment vertical="top"/>
    </xf>
    <xf numFmtId="0" fontId="32" fillId="0" borderId="32" xfId="0" applyFont="1" applyBorder="1" applyAlignment="1">
      <alignment vertical="top"/>
    </xf>
    <xf numFmtId="0" fontId="16" fillId="0" borderId="31" xfId="0" applyFont="1" applyBorder="1" applyAlignment="1">
      <alignment vertical="top"/>
    </xf>
    <xf numFmtId="0" fontId="72" fillId="0" borderId="36" xfId="0" applyFont="1" applyBorder="1" applyAlignment="1">
      <alignment horizontal="left" vertical="top"/>
    </xf>
    <xf numFmtId="0" fontId="72" fillId="0" borderId="37" xfId="0" applyFont="1" applyBorder="1" applyAlignment="1">
      <alignment horizontal="left" vertical="top"/>
    </xf>
    <xf numFmtId="0" fontId="29" fillId="0" borderId="43" xfId="0" applyFont="1" applyBorder="1" applyAlignment="1">
      <alignment horizontal="left" vertical="top"/>
    </xf>
    <xf numFmtId="0" fontId="29" fillId="0" borderId="64" xfId="0" applyFont="1" applyBorder="1" applyAlignment="1">
      <alignment horizontal="left" vertical="top" wrapText="1"/>
    </xf>
    <xf numFmtId="0" fontId="29" fillId="0" borderId="65"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29" fillId="0" borderId="54" xfId="0" applyFont="1" applyBorder="1" applyAlignment="1">
      <alignment horizontal="left" vertical="top" wrapText="1"/>
    </xf>
    <xf numFmtId="0" fontId="29" fillId="0" borderId="67" xfId="0" applyFont="1" applyBorder="1" applyAlignment="1">
      <alignment horizontal="left" vertical="top" wrapText="1"/>
    </xf>
    <xf numFmtId="0" fontId="29" fillId="0" borderId="66" xfId="0" applyFont="1" applyBorder="1" applyAlignment="1">
      <alignment horizontal="left" vertical="top" wrapText="1"/>
    </xf>
    <xf numFmtId="0" fontId="29" fillId="0" borderId="44" xfId="0" applyFont="1" applyBorder="1" applyAlignment="1">
      <alignment horizontal="left" vertical="top" wrapText="1"/>
    </xf>
    <xf numFmtId="0" fontId="29" fillId="0" borderId="68" xfId="0" applyFont="1" applyBorder="1" applyAlignment="1">
      <alignment horizontal="left" vertical="top" wrapText="1"/>
    </xf>
    <xf numFmtId="0" fontId="29" fillId="0" borderId="61" xfId="0" applyFont="1" applyBorder="1" applyAlignment="1">
      <alignment vertical="top"/>
    </xf>
    <xf numFmtId="0" fontId="16" fillId="6" borderId="60" xfId="0" applyFont="1" applyFill="1" applyBorder="1" applyAlignment="1">
      <alignment vertical="top"/>
    </xf>
    <xf numFmtId="0" fontId="32" fillId="0" borderId="60" xfId="0" applyFont="1" applyBorder="1" applyAlignment="1">
      <alignment vertical="top"/>
    </xf>
    <xf numFmtId="0" fontId="32" fillId="0" borderId="62" xfId="0" applyFont="1" applyBorder="1" applyAlignment="1">
      <alignment vertical="top"/>
    </xf>
    <xf numFmtId="0" fontId="32" fillId="7" borderId="31" xfId="0" applyFont="1" applyFill="1" applyBorder="1" applyAlignment="1">
      <alignment vertical="top"/>
    </xf>
    <xf numFmtId="0" fontId="32" fillId="7" borderId="32" xfId="0" applyFont="1" applyFill="1" applyBorder="1" applyAlignment="1">
      <alignment vertical="top"/>
    </xf>
    <xf numFmtId="0" fontId="29" fillId="0" borderId="59" xfId="0" applyFont="1" applyBorder="1" applyAlignment="1">
      <alignment horizontal="left" vertical="top" wrapText="1"/>
    </xf>
    <xf numFmtId="0" fontId="29" fillId="0" borderId="60" xfId="0" applyFont="1" applyBorder="1" applyAlignment="1">
      <alignment horizontal="left" vertical="top" wrapText="1"/>
    </xf>
    <xf numFmtId="0" fontId="29" fillId="0" borderId="33" xfId="0" applyFont="1" applyBorder="1" applyAlignment="1">
      <alignment horizontal="left" vertical="top" wrapText="1"/>
    </xf>
    <xf numFmtId="0" fontId="29" fillId="0" borderId="34" xfId="0" applyFont="1" applyBorder="1" applyAlignment="1">
      <alignment horizontal="left" vertical="top" wrapText="1"/>
    </xf>
    <xf numFmtId="0" fontId="29" fillId="0" borderId="55" xfId="0" applyFont="1" applyBorder="1" applyAlignment="1">
      <alignment horizontal="left" vertical="top" wrapText="1"/>
    </xf>
    <xf numFmtId="0" fontId="29" fillId="0" borderId="56" xfId="0" applyFont="1" applyBorder="1" applyAlignment="1">
      <alignment horizontal="left" vertical="top" wrapText="1"/>
    </xf>
    <xf numFmtId="0" fontId="29" fillId="0" borderId="61" xfId="0" applyFont="1" applyBorder="1" applyAlignment="1">
      <alignment horizontal="left" vertical="top"/>
    </xf>
    <xf numFmtId="0" fontId="27" fillId="0" borderId="66" xfId="0" applyFont="1" applyBorder="1" applyAlignment="1">
      <alignment horizontal="left" vertical="top"/>
    </xf>
    <xf numFmtId="0" fontId="27" fillId="0" borderId="64" xfId="0" applyFont="1" applyBorder="1" applyAlignment="1">
      <alignment horizontal="left" vertical="top"/>
    </xf>
    <xf numFmtId="0" fontId="27" fillId="0" borderId="65" xfId="0" applyFont="1" applyBorder="1" applyAlignment="1">
      <alignment horizontal="left" vertical="top"/>
    </xf>
    <xf numFmtId="0" fontId="24" fillId="0" borderId="36" xfId="0" applyFont="1" applyBorder="1" applyAlignment="1">
      <alignment horizontal="left" vertical="top"/>
    </xf>
    <xf numFmtId="0" fontId="10" fillId="0" borderId="36" xfId="0" applyFont="1" applyBorder="1" applyAlignment="1">
      <alignment horizontal="left" vertical="top"/>
    </xf>
    <xf numFmtId="0" fontId="10" fillId="0" borderId="37" xfId="0" applyFont="1" applyBorder="1" applyAlignment="1">
      <alignment horizontal="left" vertical="top"/>
    </xf>
    <xf numFmtId="0" fontId="27" fillId="0" borderId="31" xfId="0" applyFont="1" applyBorder="1" applyAlignment="1">
      <alignment vertical="top"/>
    </xf>
    <xf numFmtId="0" fontId="9" fillId="0" borderId="31" xfId="0" applyFont="1" applyBorder="1" applyAlignment="1">
      <alignment horizontal="left" vertical="top"/>
    </xf>
    <xf numFmtId="0" fontId="9" fillId="8" borderId="31" xfId="0" applyFont="1" applyFill="1" applyBorder="1" applyAlignment="1">
      <alignment horizontal="left" vertical="top"/>
    </xf>
    <xf numFmtId="0" fontId="38" fillId="8" borderId="31" xfId="0" applyFont="1" applyFill="1" applyBorder="1" applyAlignment="1">
      <alignment horizontal="left" vertical="top"/>
    </xf>
    <xf numFmtId="0" fontId="38" fillId="8" borderId="32" xfId="0" applyFont="1" applyFill="1" applyBorder="1" applyAlignment="1">
      <alignment horizontal="left" vertical="top"/>
    </xf>
    <xf numFmtId="0" fontId="29" fillId="4" borderId="213" xfId="0" applyFont="1" applyFill="1" applyBorder="1" applyAlignment="1">
      <alignment horizontal="left" vertical="top" wrapText="1"/>
    </xf>
    <xf numFmtId="0" fontId="29" fillId="0" borderId="66" xfId="0" applyFont="1" applyBorder="1" applyAlignment="1">
      <alignment horizontal="left" vertical="top"/>
    </xf>
    <xf numFmtId="0" fontId="29" fillId="0" borderId="64" xfId="0" applyFont="1" applyBorder="1" applyAlignment="1">
      <alignment horizontal="left" vertical="top"/>
    </xf>
    <xf numFmtId="0" fontId="29" fillId="0" borderId="65" xfId="0" applyFont="1" applyBorder="1" applyAlignment="1">
      <alignment horizontal="left" vertical="top"/>
    </xf>
    <xf numFmtId="0" fontId="16" fillId="6" borderId="62" xfId="0" applyFont="1" applyFill="1" applyBorder="1" applyAlignment="1">
      <alignment horizontal="left" vertical="top"/>
    </xf>
    <xf numFmtId="0" fontId="16" fillId="6" borderId="59" xfId="0" applyFont="1" applyFill="1" applyBorder="1" applyAlignment="1">
      <alignment horizontal="left" vertical="top"/>
    </xf>
    <xf numFmtId="0" fontId="16" fillId="0" borderId="62" xfId="0" applyFont="1" applyBorder="1" applyAlignment="1">
      <alignment horizontal="left" vertical="top"/>
    </xf>
    <xf numFmtId="0" fontId="16" fillId="0" borderId="59" xfId="0" applyFont="1" applyBorder="1" applyAlignment="1">
      <alignment horizontal="left" vertical="top"/>
    </xf>
    <xf numFmtId="0" fontId="32" fillId="0" borderId="214" xfId="0" applyFont="1" applyBorder="1" applyAlignment="1">
      <alignment horizontal="left" vertical="top"/>
    </xf>
    <xf numFmtId="0" fontId="40" fillId="0" borderId="46" xfId="0" applyFont="1" applyBorder="1" applyAlignment="1">
      <alignment horizontal="left" vertical="top"/>
    </xf>
    <xf numFmtId="0" fontId="40" fillId="0" borderId="11" xfId="0" applyFont="1" applyBorder="1" applyAlignment="1">
      <alignment horizontal="left" vertical="top"/>
    </xf>
    <xf numFmtId="0" fontId="29" fillId="0" borderId="41" xfId="0" applyFont="1" applyBorder="1" applyAlignment="1">
      <alignment horizontal="left" vertical="top"/>
    </xf>
    <xf numFmtId="0" fontId="29" fillId="0" borderId="12" xfId="0" applyFont="1" applyBorder="1" applyAlignment="1">
      <alignment horizontal="left" vertical="top"/>
    </xf>
    <xf numFmtId="0" fontId="29" fillId="0" borderId="106" xfId="0" applyFont="1" applyBorder="1" applyAlignment="1">
      <alignment horizontal="left" vertical="top"/>
    </xf>
    <xf numFmtId="0" fontId="16" fillId="6" borderId="40" xfId="0" applyFont="1" applyFill="1" applyBorder="1" applyAlignment="1">
      <alignment horizontal="left" vertical="top"/>
    </xf>
    <xf numFmtId="0" fontId="16" fillId="6" borderId="38" xfId="0" applyFont="1" applyFill="1" applyBorder="1" applyAlignment="1">
      <alignment horizontal="left" vertical="top"/>
    </xf>
    <xf numFmtId="0" fontId="16" fillId="0" borderId="40" xfId="0" applyFont="1" applyBorder="1" applyAlignment="1">
      <alignment horizontal="left" vertical="top"/>
    </xf>
    <xf numFmtId="0" fontId="16" fillId="0" borderId="38" xfId="0" applyFont="1" applyBorder="1" applyAlignment="1">
      <alignment horizontal="left" vertical="top"/>
    </xf>
    <xf numFmtId="0" fontId="32" fillId="0" borderId="40" xfId="0" applyFont="1" applyBorder="1" applyAlignment="1">
      <alignment horizontal="left" vertical="top"/>
    </xf>
    <xf numFmtId="0" fontId="32" fillId="0" borderId="50" xfId="0" applyFont="1" applyBorder="1" applyAlignment="1">
      <alignment horizontal="left" vertical="top"/>
    </xf>
    <xf numFmtId="0" fontId="40" fillId="0" borderId="68" xfId="0" applyFont="1" applyBorder="1" applyAlignment="1">
      <alignment horizontal="left" vertical="top"/>
    </xf>
    <xf numFmtId="0" fontId="40" fillId="0" borderId="54" xfId="0" applyFont="1" applyBorder="1" applyAlignment="1">
      <alignment horizontal="left" vertical="top"/>
    </xf>
    <xf numFmtId="0" fontId="9" fillId="11" borderId="31" xfId="0" applyFont="1" applyFill="1" applyBorder="1" applyAlignment="1">
      <alignment horizontal="left" vertical="top"/>
    </xf>
    <xf numFmtId="0" fontId="16" fillId="17" borderId="31" xfId="0" applyFont="1" applyFill="1" applyBorder="1" applyAlignment="1">
      <alignment horizontal="left" vertical="top"/>
    </xf>
    <xf numFmtId="0" fontId="39" fillId="0" borderId="31" xfId="0" applyFont="1" applyBorder="1" applyAlignment="1">
      <alignment vertical="top"/>
    </xf>
    <xf numFmtId="0" fontId="40" fillId="0" borderId="36" xfId="0" applyFont="1" applyBorder="1" applyAlignment="1">
      <alignment horizontal="left" vertical="top"/>
    </xf>
    <xf numFmtId="0" fontId="29" fillId="0" borderId="31" xfId="0" applyFont="1" applyBorder="1" applyAlignment="1">
      <alignment vertical="top"/>
    </xf>
    <xf numFmtId="0" fontId="39" fillId="0" borderId="44" xfId="0" applyFont="1" applyBorder="1" applyAlignment="1">
      <alignment horizontal="left" vertical="top"/>
    </xf>
    <xf numFmtId="0" fontId="39" fillId="0" borderId="0" xfId="0" applyFont="1" applyAlignment="1">
      <alignment horizontal="left" vertical="top"/>
    </xf>
    <xf numFmtId="0" fontId="39" fillId="0" borderId="42" xfId="0" applyFont="1" applyBorder="1" applyAlignment="1">
      <alignment horizontal="left" vertical="top"/>
    </xf>
    <xf numFmtId="0" fontId="9" fillId="7" borderId="31" xfId="0" applyFont="1" applyFill="1" applyBorder="1" applyAlignment="1">
      <alignment horizontal="left" vertical="top"/>
    </xf>
    <xf numFmtId="0" fontId="38" fillId="7" borderId="31" xfId="0" applyFont="1" applyFill="1" applyBorder="1" applyAlignment="1">
      <alignment horizontal="left" vertical="top"/>
    </xf>
    <xf numFmtId="0" fontId="38" fillId="7" borderId="32" xfId="0" applyFont="1" applyFill="1" applyBorder="1" applyAlignment="1">
      <alignment horizontal="left" vertical="top"/>
    </xf>
    <xf numFmtId="0" fontId="40" fillId="0" borderId="105" xfId="0" applyFont="1" applyBorder="1" applyAlignment="1">
      <alignment horizontal="left" vertical="top"/>
    </xf>
    <xf numFmtId="0" fontId="33" fillId="0" borderId="41" xfId="0" applyFont="1" applyBorder="1" applyAlignment="1">
      <alignment horizontal="left" vertical="top"/>
    </xf>
    <xf numFmtId="0" fontId="33" fillId="0" borderId="12" xfId="0" applyFont="1" applyBorder="1" applyAlignment="1">
      <alignment horizontal="left" vertical="top"/>
    </xf>
    <xf numFmtId="0" fontId="40" fillId="0" borderId="12" xfId="0" applyFont="1" applyBorder="1" applyAlignment="1">
      <alignment horizontal="left" vertical="top"/>
    </xf>
    <xf numFmtId="0" fontId="40" fillId="0" borderId="106" xfId="0" applyFont="1" applyBorder="1" applyAlignment="1">
      <alignment horizontal="left" vertical="top"/>
    </xf>
    <xf numFmtId="0" fontId="10" fillId="0" borderId="41" xfId="0" applyFont="1" applyBorder="1" applyAlignment="1">
      <alignment horizontal="left" vertical="top"/>
    </xf>
    <xf numFmtId="0" fontId="10" fillId="0" borderId="106" xfId="0" applyFont="1" applyBorder="1" applyAlignment="1">
      <alignment horizontal="left" vertical="top"/>
    </xf>
    <xf numFmtId="0" fontId="38" fillId="0" borderId="60" xfId="0" applyFont="1" applyBorder="1" applyAlignment="1">
      <alignment horizontal="left" vertical="top"/>
    </xf>
    <xf numFmtId="0" fontId="38" fillId="0" borderId="62" xfId="0" applyFont="1" applyBorder="1" applyAlignment="1">
      <alignment horizontal="left" vertical="top"/>
    </xf>
    <xf numFmtId="0" fontId="29" fillId="0" borderId="44" xfId="0" applyFont="1" applyBorder="1" applyAlignment="1">
      <alignment horizontal="left" vertical="top"/>
    </xf>
    <xf numFmtId="0" fontId="29" fillId="0" borderId="0" xfId="0" applyFont="1" applyAlignment="1">
      <alignment horizontal="left" vertical="top"/>
    </xf>
    <xf numFmtId="0" fontId="29" fillId="0" borderId="42" xfId="0" applyFont="1" applyBorder="1" applyAlignment="1">
      <alignment horizontal="left" vertical="top"/>
    </xf>
    <xf numFmtId="0" fontId="29" fillId="0" borderId="41" xfId="0" applyFont="1" applyBorder="1" applyAlignment="1">
      <alignment horizontal="left" vertical="top" wrapText="1"/>
    </xf>
    <xf numFmtId="0" fontId="29" fillId="0" borderId="12" xfId="0" applyFont="1" applyBorder="1" applyAlignment="1">
      <alignment horizontal="left" vertical="top" wrapText="1"/>
    </xf>
    <xf numFmtId="0" fontId="29" fillId="0" borderId="106" xfId="0" applyFont="1" applyBorder="1" applyAlignment="1">
      <alignment horizontal="left" vertical="top" wrapText="1"/>
    </xf>
    <xf numFmtId="0" fontId="78" fillId="0" borderId="41" xfId="0" applyFont="1" applyBorder="1" applyAlignment="1">
      <alignment horizontal="left" vertical="top"/>
    </xf>
    <xf numFmtId="0" fontId="78" fillId="0" borderId="12" xfId="0" applyFont="1" applyBorder="1" applyAlignment="1">
      <alignment horizontal="left" vertical="top"/>
    </xf>
    <xf numFmtId="0" fontId="78" fillId="0" borderId="106" xfId="0" applyFont="1" applyBorder="1" applyAlignment="1">
      <alignment horizontal="left" vertical="top"/>
    </xf>
    <xf numFmtId="0" fontId="16" fillId="0" borderId="39" xfId="0" applyFont="1" applyBorder="1" applyAlignment="1">
      <alignment vertical="top"/>
    </xf>
    <xf numFmtId="0" fontId="72" fillId="7" borderId="40" xfId="0" applyFont="1" applyFill="1" applyBorder="1" applyAlignment="1">
      <alignment horizontal="center" vertical="top"/>
    </xf>
    <xf numFmtId="0" fontId="72" fillId="7" borderId="50" xfId="0" applyFont="1" applyFill="1" applyBorder="1" applyAlignment="1">
      <alignment horizontal="center" vertical="top"/>
    </xf>
    <xf numFmtId="0" fontId="29" fillId="0" borderId="196" xfId="0" applyFont="1" applyBorder="1" applyAlignment="1">
      <alignment horizontal="left" vertical="top" wrapText="1"/>
    </xf>
    <xf numFmtId="0" fontId="29" fillId="0" borderId="197" xfId="0" applyFont="1" applyBorder="1" applyAlignment="1">
      <alignment horizontal="left" vertical="top" wrapText="1"/>
    </xf>
    <xf numFmtId="0" fontId="29" fillId="0" borderId="198" xfId="0" applyFont="1" applyBorder="1" applyAlignment="1">
      <alignment horizontal="left" vertical="top" wrapText="1"/>
    </xf>
    <xf numFmtId="0" fontId="29" fillId="0" borderId="201" xfId="0" applyFont="1" applyBorder="1" applyAlignment="1">
      <alignment horizontal="left" vertical="top" wrapText="1"/>
    </xf>
    <xf numFmtId="0" fontId="29" fillId="0" borderId="202" xfId="0" applyFont="1" applyBorder="1" applyAlignment="1">
      <alignment horizontal="left" vertical="top" wrapText="1"/>
    </xf>
    <xf numFmtId="0" fontId="29" fillId="0" borderId="203" xfId="0" applyFont="1" applyBorder="1" applyAlignment="1">
      <alignment horizontal="left" vertical="top" wrapText="1"/>
    </xf>
    <xf numFmtId="0" fontId="29" fillId="0" borderId="206" xfId="0" applyFont="1" applyBorder="1" applyAlignment="1">
      <alignment horizontal="left" vertical="top" wrapText="1"/>
    </xf>
    <xf numFmtId="0" fontId="29" fillId="0" borderId="207" xfId="0" applyFont="1" applyBorder="1" applyAlignment="1">
      <alignment horizontal="left" vertical="top" wrapText="1"/>
    </xf>
    <xf numFmtId="0" fontId="29" fillId="0" borderId="208" xfId="0" applyFont="1" applyBorder="1" applyAlignment="1">
      <alignment horizontal="left" vertical="top" wrapText="1"/>
    </xf>
    <xf numFmtId="0" fontId="29" fillId="0" borderId="199" xfId="0" applyFont="1" applyBorder="1" applyAlignment="1">
      <alignment horizontal="left" vertical="top" wrapText="1"/>
    </xf>
    <xf numFmtId="0" fontId="29" fillId="0" borderId="200" xfId="0" applyFont="1" applyBorder="1" applyAlignment="1">
      <alignment horizontal="left" vertical="top" wrapText="1"/>
    </xf>
    <xf numFmtId="0" fontId="29" fillId="0" borderId="204" xfId="0" applyFont="1" applyBorder="1" applyAlignment="1">
      <alignment horizontal="left" vertical="top" wrapText="1"/>
    </xf>
    <xf numFmtId="0" fontId="29" fillId="0" borderId="205" xfId="0" applyFont="1" applyBorder="1" applyAlignment="1">
      <alignment horizontal="left" vertical="top" wrapText="1"/>
    </xf>
    <xf numFmtId="0" fontId="29" fillId="0" borderId="209" xfId="0" applyFont="1" applyBorder="1" applyAlignment="1">
      <alignment horizontal="left" vertical="top" wrapText="1"/>
    </xf>
    <xf numFmtId="0" fontId="29" fillId="0" borderId="210" xfId="0" applyFont="1" applyBorder="1" applyAlignment="1">
      <alignment horizontal="left" vertical="top" wrapText="1"/>
    </xf>
    <xf numFmtId="0" fontId="40" fillId="0" borderId="67" xfId="0" applyFont="1" applyBorder="1" applyAlignment="1">
      <alignment horizontal="left" vertical="top"/>
    </xf>
    <xf numFmtId="0" fontId="29" fillId="0" borderId="36" xfId="0" applyFont="1" applyBorder="1" applyAlignment="1">
      <alignment vertical="top" wrapText="1"/>
    </xf>
    <xf numFmtId="0" fontId="40" fillId="0" borderId="45" xfId="0" applyFont="1" applyBorder="1" applyAlignment="1">
      <alignment horizontal="left" vertical="top" wrapText="1"/>
    </xf>
    <xf numFmtId="0" fontId="72" fillId="0" borderId="45" xfId="0" applyFont="1" applyBorder="1" applyAlignment="1">
      <alignment horizontal="left" vertical="top" wrapText="1"/>
    </xf>
    <xf numFmtId="0" fontId="72" fillId="0" borderId="46" xfId="0" applyFont="1" applyBorder="1" applyAlignment="1">
      <alignment horizontal="left" vertical="top" wrapText="1"/>
    </xf>
    <xf numFmtId="0" fontId="29" fillId="0" borderId="35" xfId="0" applyFont="1" applyBorder="1" applyAlignment="1">
      <alignment vertical="top" wrapText="1"/>
    </xf>
    <xf numFmtId="0" fontId="29" fillId="0" borderId="51" xfId="0" applyFont="1" applyBorder="1" applyAlignment="1">
      <alignment vertical="top" wrapText="1"/>
    </xf>
    <xf numFmtId="0" fontId="29" fillId="0" borderId="103" xfId="0" applyFont="1" applyBorder="1" applyAlignment="1">
      <alignment vertical="top"/>
    </xf>
    <xf numFmtId="0" fontId="16" fillId="0" borderId="43" xfId="0" applyFont="1" applyBorder="1" applyAlignment="1">
      <alignment vertical="top"/>
    </xf>
    <xf numFmtId="0" fontId="16" fillId="7" borderId="43" xfId="0" applyFont="1" applyFill="1" applyBorder="1" applyAlignment="1">
      <alignment horizontal="left" vertical="top"/>
    </xf>
    <xf numFmtId="0" fontId="32" fillId="7" borderId="43" xfId="0" applyFont="1" applyFill="1" applyBorder="1" applyAlignment="1">
      <alignment horizontal="left" vertical="top"/>
    </xf>
    <xf numFmtId="0" fontId="32" fillId="7" borderId="44" xfId="0" applyFont="1" applyFill="1" applyBorder="1" applyAlignment="1">
      <alignment horizontal="left" vertical="top"/>
    </xf>
    <xf numFmtId="0" fontId="40" fillId="0" borderId="104" xfId="0" applyFont="1" applyBorder="1" applyAlignment="1">
      <alignment horizontal="left" vertical="top"/>
    </xf>
    <xf numFmtId="0" fontId="72" fillId="0" borderId="69" xfId="0" applyFont="1" applyBorder="1" applyAlignment="1">
      <alignment horizontal="left" vertical="top"/>
    </xf>
    <xf numFmtId="0" fontId="40" fillId="0" borderId="43" xfId="0" applyFont="1" applyBorder="1" applyAlignment="1">
      <alignment horizontal="left" vertical="top"/>
    </xf>
    <xf numFmtId="0" fontId="72" fillId="0" borderId="43" xfId="0" applyFont="1" applyBorder="1" applyAlignment="1">
      <alignment horizontal="left" vertical="top"/>
    </xf>
    <xf numFmtId="0" fontId="72" fillId="0" borderId="44" xfId="0" applyFont="1" applyBorder="1" applyAlignment="1">
      <alignment horizontal="left" vertical="top"/>
    </xf>
    <xf numFmtId="0" fontId="16" fillId="19" borderId="31" xfId="0" applyFont="1" applyFill="1" applyBorder="1" applyAlignment="1">
      <alignment horizontal="left" vertical="top"/>
    </xf>
    <xf numFmtId="0" fontId="27" fillId="0" borderId="64" xfId="0" applyFont="1" applyBorder="1" applyAlignment="1">
      <alignment horizontal="left" vertical="top" wrapText="1"/>
    </xf>
    <xf numFmtId="0" fontId="27" fillId="0" borderId="65" xfId="0" applyFont="1" applyBorder="1" applyAlignment="1">
      <alignment horizontal="left" vertical="top" wrapText="1"/>
    </xf>
    <xf numFmtId="0" fontId="27" fillId="0" borderId="42" xfId="0" applyFont="1" applyBorder="1" applyAlignment="1">
      <alignment horizontal="left" vertical="top" wrapText="1"/>
    </xf>
    <xf numFmtId="0" fontId="27" fillId="0" borderId="54" xfId="0" applyFont="1" applyBorder="1" applyAlignment="1">
      <alignment horizontal="left" vertical="top" wrapText="1"/>
    </xf>
    <xf numFmtId="0" fontId="27" fillId="0" borderId="67" xfId="0" applyFont="1" applyBorder="1" applyAlignment="1">
      <alignment horizontal="left" vertical="top" wrapText="1"/>
    </xf>
    <xf numFmtId="0" fontId="27" fillId="0" borderId="60" xfId="0" applyFont="1" applyBorder="1" applyAlignment="1">
      <alignment vertical="top"/>
    </xf>
    <xf numFmtId="0" fontId="9" fillId="0" borderId="60" xfId="0" applyFont="1" applyBorder="1" applyAlignment="1">
      <alignment horizontal="left" vertical="top"/>
    </xf>
    <xf numFmtId="0" fontId="9" fillId="7" borderId="60" xfId="0" applyFont="1" applyFill="1" applyBorder="1" applyAlignment="1">
      <alignment horizontal="left" vertical="top"/>
    </xf>
    <xf numFmtId="0" fontId="38" fillId="7" borderId="60" xfId="0" applyFont="1" applyFill="1" applyBorder="1" applyAlignment="1">
      <alignment horizontal="left" vertical="top"/>
    </xf>
    <xf numFmtId="0" fontId="38" fillId="7" borderId="62" xfId="0" applyFont="1" applyFill="1" applyBorder="1" applyAlignment="1">
      <alignment horizontal="left" vertical="top"/>
    </xf>
    <xf numFmtId="0" fontId="24" fillId="0" borderId="51" xfId="0" applyFont="1" applyBorder="1" applyAlignment="1">
      <alignment horizontal="left" vertical="top"/>
    </xf>
    <xf numFmtId="0" fontId="10" fillId="0" borderId="51" xfId="0" applyFont="1" applyBorder="1" applyAlignment="1">
      <alignment horizontal="left" vertical="top"/>
    </xf>
    <xf numFmtId="0" fontId="10" fillId="0" borderId="52" xfId="0" applyFont="1" applyBorder="1" applyAlignment="1">
      <alignment horizontal="left" vertical="top"/>
    </xf>
    <xf numFmtId="0" fontId="29" fillId="0" borderId="39" xfId="0" applyFont="1" applyBorder="1" applyAlignment="1">
      <alignment vertical="top"/>
    </xf>
    <xf numFmtId="0" fontId="16" fillId="7" borderId="39" xfId="0" applyFont="1" applyFill="1" applyBorder="1" applyAlignment="1">
      <alignment vertical="top"/>
    </xf>
    <xf numFmtId="0" fontId="32" fillId="0" borderId="39" xfId="0" applyFont="1" applyBorder="1" applyAlignment="1">
      <alignment vertical="top"/>
    </xf>
    <xf numFmtId="0" fontId="32" fillId="0" borderId="40" xfId="0" applyFont="1" applyBorder="1" applyAlignment="1">
      <alignment vertical="top"/>
    </xf>
    <xf numFmtId="0" fontId="77" fillId="0" borderId="44" xfId="0" applyFont="1" applyBorder="1" applyAlignment="1">
      <alignment horizontal="left" vertical="top"/>
    </xf>
    <xf numFmtId="0" fontId="77" fillId="0" borderId="0" xfId="0" applyFont="1" applyAlignment="1">
      <alignment horizontal="left" vertical="top"/>
    </xf>
    <xf numFmtId="0" fontId="77" fillId="0" borderId="42" xfId="0" applyFont="1" applyBorder="1" applyAlignment="1">
      <alignment horizontal="left" vertical="top"/>
    </xf>
    <xf numFmtId="0" fontId="29" fillId="0" borderId="59" xfId="0" applyFont="1" applyBorder="1" applyAlignment="1">
      <alignment horizontal="left" vertical="top"/>
    </xf>
    <xf numFmtId="0" fontId="29" fillId="0" borderId="55" xfId="0" applyFont="1" applyBorder="1" applyAlignment="1">
      <alignment horizontal="left" vertical="top"/>
    </xf>
    <xf numFmtId="0" fontId="29" fillId="0" borderId="56" xfId="0" applyFont="1" applyBorder="1" applyAlignment="1">
      <alignment horizontal="left" vertical="top"/>
    </xf>
    <xf numFmtId="0" fontId="33" fillId="0" borderId="43" xfId="0" applyFont="1" applyBorder="1" applyAlignment="1">
      <alignment vertical="top"/>
    </xf>
    <xf numFmtId="0" fontId="16" fillId="18" borderId="31" xfId="0" applyFont="1" applyFill="1" applyBorder="1" applyAlignment="1">
      <alignment horizontal="left" vertical="top"/>
    </xf>
    <xf numFmtId="0" fontId="32" fillId="18" borderId="31" xfId="0" applyFont="1" applyFill="1" applyBorder="1" applyAlignment="1">
      <alignment horizontal="left" vertical="top"/>
    </xf>
    <xf numFmtId="0" fontId="32" fillId="18" borderId="32" xfId="0" applyFont="1" applyFill="1" applyBorder="1" applyAlignment="1">
      <alignment horizontal="left" vertical="top"/>
    </xf>
    <xf numFmtId="0" fontId="29" fillId="0" borderId="59" xfId="0" applyFont="1" applyBorder="1" applyAlignment="1">
      <alignment vertical="top" wrapText="1"/>
    </xf>
    <xf numFmtId="0" fontId="29" fillId="0" borderId="60" xfId="0" applyFont="1" applyBorder="1" applyAlignment="1">
      <alignment vertical="top" wrapText="1"/>
    </xf>
    <xf numFmtId="0" fontId="29" fillId="0" borderId="32" xfId="0" applyFont="1" applyBorder="1" applyAlignment="1">
      <alignment horizontal="left" vertical="top" wrapText="1"/>
    </xf>
    <xf numFmtId="0" fontId="29" fillId="0" borderId="10" xfId="0" applyFont="1" applyBorder="1" applyAlignment="1">
      <alignment horizontal="left" vertical="top" wrapText="1"/>
    </xf>
    <xf numFmtId="0" fontId="29" fillId="0" borderId="30" xfId="0" applyFont="1" applyBorder="1" applyAlignment="1">
      <alignment horizontal="left" vertical="top" wrapText="1"/>
    </xf>
    <xf numFmtId="0" fontId="29" fillId="0" borderId="35" xfId="0" applyFont="1" applyBorder="1" applyAlignment="1">
      <alignment horizontal="left" vertical="top" wrapText="1"/>
    </xf>
    <xf numFmtId="0" fontId="29" fillId="0" borderId="29" xfId="0" applyFont="1" applyBorder="1" applyAlignment="1">
      <alignment horizontal="left" vertical="top" wrapText="1"/>
    </xf>
    <xf numFmtId="0" fontId="29" fillId="0" borderId="58" xfId="0" applyFont="1" applyBorder="1" applyAlignment="1">
      <alignment horizontal="left" vertical="top" wrapText="1"/>
    </xf>
    <xf numFmtId="0" fontId="29" fillId="0" borderId="63" xfId="0" applyFont="1" applyBorder="1" applyAlignment="1">
      <alignment horizontal="left" vertical="top" wrapText="1"/>
    </xf>
    <xf numFmtId="0" fontId="27" fillId="0" borderId="40" xfId="0" applyFont="1" applyBorder="1" applyAlignment="1">
      <alignment horizontal="left" vertical="top"/>
    </xf>
    <xf numFmtId="0" fontId="27" fillId="0" borderId="50" xfId="0" applyFont="1" applyBorder="1" applyAlignment="1">
      <alignment horizontal="left" vertical="top"/>
    </xf>
    <xf numFmtId="0" fontId="27" fillId="0" borderId="38" xfId="0" applyFont="1" applyBorder="1" applyAlignment="1">
      <alignment horizontal="left" vertical="top"/>
    </xf>
    <xf numFmtId="0" fontId="9" fillId="6" borderId="31" xfId="0" applyFont="1" applyFill="1" applyBorder="1" applyAlignment="1">
      <alignment vertical="top"/>
    </xf>
    <xf numFmtId="0" fontId="9" fillId="0" borderId="31" xfId="0" applyFont="1" applyBorder="1" applyAlignment="1">
      <alignment vertical="top"/>
    </xf>
    <xf numFmtId="0" fontId="38" fillId="0" borderId="31" xfId="0" applyFont="1" applyBorder="1" applyAlignment="1">
      <alignment vertical="top"/>
    </xf>
    <xf numFmtId="0" fontId="38" fillId="0" borderId="32" xfId="0" applyFont="1" applyBorder="1" applyAlignment="1">
      <alignment vertical="top"/>
    </xf>
    <xf numFmtId="0" fontId="27" fillId="0" borderId="0" xfId="0" applyFont="1" applyAlignment="1">
      <alignment vertical="top" wrapText="1"/>
    </xf>
    <xf numFmtId="0" fontId="27" fillId="4" borderId="48" xfId="0" applyFont="1" applyFill="1" applyBorder="1" applyAlignment="1">
      <alignment horizontal="left" vertical="top" wrapText="1"/>
    </xf>
    <xf numFmtId="0" fontId="27" fillId="4" borderId="48" xfId="0" applyFont="1" applyFill="1" applyBorder="1" applyAlignment="1">
      <alignment vertical="top" wrapText="1"/>
    </xf>
    <xf numFmtId="0" fontId="27" fillId="4" borderId="49" xfId="0" applyFont="1" applyFill="1" applyBorder="1" applyAlignment="1">
      <alignment horizontal="left" vertical="top" wrapText="1"/>
    </xf>
    <xf numFmtId="0" fontId="27" fillId="0" borderId="66" xfId="0" applyFont="1" applyBorder="1" applyAlignment="1">
      <alignment horizontal="left" vertical="top" wrapText="1"/>
    </xf>
    <xf numFmtId="0" fontId="27" fillId="0" borderId="44" xfId="0" applyFont="1" applyBorder="1" applyAlignment="1">
      <alignment horizontal="left" vertical="top" wrapText="1"/>
    </xf>
    <xf numFmtId="0" fontId="29" fillId="0" borderId="10" xfId="0" applyFont="1" applyBorder="1" applyAlignment="1">
      <alignment horizontal="left" vertical="top"/>
    </xf>
    <xf numFmtId="0" fontId="29" fillId="0" borderId="30" xfId="0" applyFont="1" applyBorder="1" applyAlignment="1">
      <alignment horizontal="left" vertical="top"/>
    </xf>
    <xf numFmtId="0" fontId="29" fillId="0" borderId="29" xfId="0" applyFont="1" applyBorder="1" applyAlignment="1">
      <alignment horizontal="left" vertical="top"/>
    </xf>
    <xf numFmtId="0" fontId="29" fillId="0" borderId="33" xfId="0" applyFont="1" applyBorder="1" applyAlignment="1">
      <alignment horizontal="left" vertical="top"/>
    </xf>
    <xf numFmtId="0" fontId="29" fillId="0" borderId="63" xfId="0" applyFont="1" applyBorder="1" applyAlignment="1">
      <alignment horizontal="left" vertical="top"/>
    </xf>
    <xf numFmtId="0" fontId="27" fillId="4" borderId="47" xfId="0" applyFont="1" applyFill="1" applyBorder="1" applyAlignment="1">
      <alignment horizontal="left" vertical="top" wrapText="1"/>
    </xf>
    <xf numFmtId="0" fontId="27" fillId="4" borderId="195" xfId="0" applyFont="1" applyFill="1" applyBorder="1" applyAlignment="1">
      <alignment horizontal="left" vertical="top" wrapText="1"/>
    </xf>
    <xf numFmtId="0" fontId="29" fillId="0" borderId="59" xfId="0" applyFont="1" applyBorder="1" applyAlignment="1">
      <alignment vertical="top"/>
    </xf>
    <xf numFmtId="0" fontId="29" fillId="0" borderId="60" xfId="0" applyFont="1" applyBorder="1" applyAlignment="1">
      <alignment vertical="top"/>
    </xf>
    <xf numFmtId="0" fontId="29" fillId="0" borderId="33" xfId="0" applyFont="1" applyBorder="1" applyAlignment="1">
      <alignment vertical="top"/>
    </xf>
    <xf numFmtId="0" fontId="29" fillId="0" borderId="34" xfId="0" applyFont="1" applyBorder="1" applyAlignment="1">
      <alignment vertical="top"/>
    </xf>
    <xf numFmtId="0" fontId="29" fillId="0" borderId="55" xfId="0" applyFont="1" applyBorder="1" applyAlignment="1">
      <alignment vertical="top"/>
    </xf>
    <xf numFmtId="0" fontId="29" fillId="0" borderId="56" xfId="0" applyFont="1" applyBorder="1" applyAlignment="1">
      <alignment vertical="top"/>
    </xf>
    <xf numFmtId="0" fontId="29" fillId="0" borderId="56" xfId="0" applyFont="1" applyBorder="1" applyAlignment="1">
      <alignment vertical="top" wrapText="1"/>
    </xf>
    <xf numFmtId="0" fontId="27" fillId="0" borderId="211" xfId="0" applyFont="1" applyBorder="1" applyAlignment="1">
      <alignment horizontal="left" vertical="top"/>
    </xf>
    <xf numFmtId="0" fontId="11" fillId="3" borderId="0" xfId="0" applyFont="1" applyFill="1" applyAlignment="1">
      <alignment horizontal="right" vertical="top"/>
    </xf>
    <xf numFmtId="0" fontId="75" fillId="9" borderId="0" xfId="0" applyFont="1" applyFill="1" applyAlignment="1">
      <alignment horizontal="left" vertical="top"/>
    </xf>
    <xf numFmtId="0" fontId="50" fillId="0" borderId="0" xfId="0" applyFont="1" applyAlignment="1">
      <alignment horizontal="center" vertical="center"/>
    </xf>
    <xf numFmtId="0" fontId="50" fillId="0" borderId="23" xfId="0" applyFont="1" applyBorder="1" applyAlignment="1">
      <alignment horizontal="center" vertical="center"/>
    </xf>
    <xf numFmtId="0" fontId="33" fillId="0" borderId="0" xfId="0" applyFont="1" applyAlignment="1">
      <alignment vertical="top" wrapText="1"/>
    </xf>
    <xf numFmtId="0" fontId="33" fillId="0" borderId="88" xfId="0" applyFont="1" applyBorder="1" applyAlignment="1">
      <alignment vertical="top" wrapText="1"/>
    </xf>
    <xf numFmtId="0" fontId="7" fillId="0" borderId="92" xfId="0" applyFont="1" applyBorder="1" applyAlignment="1" applyProtection="1">
      <alignment horizontal="center" vertical="center" wrapText="1"/>
      <protection locked="0"/>
    </xf>
    <xf numFmtId="0" fontId="7" fillId="0" borderId="96" xfId="0" applyFont="1" applyBorder="1" applyAlignment="1" applyProtection="1">
      <alignment horizontal="center" vertical="center" wrapText="1"/>
      <protection locked="0"/>
    </xf>
    <xf numFmtId="0" fontId="7" fillId="0" borderId="97" xfId="0" applyFont="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9" fontId="48" fillId="0" borderId="71" xfId="2" applyFont="1" applyFill="1" applyBorder="1" applyAlignment="1" applyProtection="1">
      <alignment horizontal="center" vertical="center" wrapText="1"/>
    </xf>
    <xf numFmtId="9" fontId="48" fillId="0" borderId="81" xfId="2" applyFont="1" applyFill="1" applyBorder="1" applyAlignment="1" applyProtection="1">
      <alignment horizontal="center" vertical="center" wrapText="1"/>
    </xf>
    <xf numFmtId="9" fontId="48" fillId="0" borderId="80" xfId="2" applyFont="1" applyFill="1" applyBorder="1" applyAlignment="1" applyProtection="1">
      <alignment horizontal="center" vertical="center" wrapText="1"/>
    </xf>
    <xf numFmtId="0" fontId="38" fillId="0" borderId="84" xfId="0" applyFont="1" applyBorder="1" applyAlignment="1" applyProtection="1">
      <alignment vertical="top" wrapText="1"/>
      <protection locked="0"/>
    </xf>
    <xf numFmtId="0" fontId="38" fillId="0" borderId="85" xfId="0" applyFont="1" applyBorder="1" applyAlignment="1" applyProtection="1">
      <alignment vertical="top" wrapText="1"/>
      <protection locked="0"/>
    </xf>
    <xf numFmtId="0" fontId="38" fillId="0" borderId="86" xfId="0" applyFont="1" applyBorder="1" applyAlignment="1" applyProtection="1">
      <alignment vertical="top" wrapText="1"/>
      <protection locked="0"/>
    </xf>
    <xf numFmtId="0" fontId="38" fillId="0" borderId="90" xfId="0" applyFont="1" applyBorder="1" applyAlignment="1" applyProtection="1">
      <alignment vertical="top" wrapText="1"/>
      <protection locked="0"/>
    </xf>
    <xf numFmtId="0" fontId="38" fillId="0" borderId="87" xfId="0" applyFont="1" applyBorder="1" applyAlignment="1" applyProtection="1">
      <alignment vertical="top" wrapText="1"/>
      <protection locked="0"/>
    </xf>
    <xf numFmtId="0" fontId="38" fillId="0" borderId="91" xfId="0" applyFont="1" applyBorder="1" applyAlignment="1" applyProtection="1">
      <alignment vertical="top" wrapText="1"/>
      <protection locked="0"/>
    </xf>
    <xf numFmtId="0" fontId="38" fillId="0" borderId="23" xfId="0" applyFont="1" applyBorder="1" applyAlignment="1">
      <alignment vertical="top" wrapText="1"/>
    </xf>
    <xf numFmtId="0" fontId="38" fillId="0" borderId="84" xfId="0" applyFont="1" applyBorder="1" applyAlignment="1" applyProtection="1">
      <alignment horizontal="left" vertical="top"/>
      <protection locked="0"/>
    </xf>
    <xf numFmtId="0" fontId="38" fillId="0" borderId="85" xfId="0" applyFont="1" applyBorder="1" applyAlignment="1" applyProtection="1">
      <alignment horizontal="left" vertical="top"/>
      <protection locked="0"/>
    </xf>
    <xf numFmtId="0" fontId="38" fillId="0" borderId="86" xfId="0" applyFont="1" applyBorder="1" applyAlignment="1" applyProtection="1">
      <alignment horizontal="left" vertical="top"/>
      <protection locked="0"/>
    </xf>
    <xf numFmtId="0" fontId="38" fillId="0" borderId="89" xfId="0" applyFont="1" applyBorder="1" applyAlignment="1" applyProtection="1">
      <alignment horizontal="left" vertical="top"/>
      <protection locked="0"/>
    </xf>
    <xf numFmtId="0" fontId="38" fillId="0" borderId="0" xfId="0" applyFont="1" applyAlignment="1" applyProtection="1">
      <alignment horizontal="left" vertical="top"/>
      <protection locked="0"/>
    </xf>
    <xf numFmtId="0" fontId="38" fillId="0" borderId="88" xfId="0" applyFont="1" applyBorder="1" applyAlignment="1" applyProtection="1">
      <alignment horizontal="left" vertical="top"/>
      <protection locked="0"/>
    </xf>
    <xf numFmtId="0" fontId="38" fillId="0" borderId="90" xfId="0" applyFont="1" applyBorder="1" applyAlignment="1" applyProtection="1">
      <alignment horizontal="left" vertical="top"/>
      <protection locked="0"/>
    </xf>
    <xf numFmtId="0" fontId="38" fillId="0" borderId="87" xfId="0" applyFont="1" applyBorder="1" applyAlignment="1" applyProtection="1">
      <alignment horizontal="left" vertical="top"/>
      <protection locked="0"/>
    </xf>
    <xf numFmtId="0" fontId="38" fillId="0" borderId="91" xfId="0" applyFont="1" applyBorder="1" applyAlignment="1" applyProtection="1">
      <alignment horizontal="left" vertical="top"/>
      <protection locked="0"/>
    </xf>
    <xf numFmtId="0" fontId="24" fillId="4" borderId="85"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42" xfId="0" applyFont="1" applyFill="1" applyBorder="1" applyAlignment="1">
      <alignment horizontal="center" vertical="center" wrapText="1"/>
    </xf>
    <xf numFmtId="0" fontId="24" fillId="0" borderId="138" xfId="0" applyFont="1" applyBorder="1" applyAlignment="1" applyProtection="1">
      <alignment horizontal="left" vertical="top"/>
      <protection locked="0"/>
    </xf>
    <xf numFmtId="0" fontId="24" fillId="0" borderId="139" xfId="0" applyFont="1" applyBorder="1" applyAlignment="1" applyProtection="1">
      <alignment horizontal="left" vertical="top"/>
      <protection locked="0"/>
    </xf>
    <xf numFmtId="0" fontId="24" fillId="0" borderId="140" xfId="0" applyFont="1" applyBorder="1" applyAlignment="1" applyProtection="1">
      <alignment horizontal="left" vertical="top"/>
      <protection locked="0"/>
    </xf>
    <xf numFmtId="0" fontId="24" fillId="0" borderId="131"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4" fillId="0" borderId="88" xfId="0" applyFont="1" applyBorder="1" applyAlignment="1" applyProtection="1">
      <alignment horizontal="left" vertical="top"/>
      <protection locked="0"/>
    </xf>
    <xf numFmtId="0" fontId="24" fillId="0" borderId="141" xfId="0" applyFont="1" applyBorder="1" applyAlignment="1" applyProtection="1">
      <alignment horizontal="left" vertical="top"/>
      <protection locked="0"/>
    </xf>
    <xf numFmtId="0" fontId="24" fillId="0" borderId="142" xfId="0" applyFont="1" applyBorder="1" applyAlignment="1" applyProtection="1">
      <alignment horizontal="left" vertical="top"/>
      <protection locked="0"/>
    </xf>
    <xf numFmtId="0" fontId="24" fillId="0" borderId="143" xfId="0" applyFont="1" applyBorder="1" applyAlignment="1" applyProtection="1">
      <alignment horizontal="left" vertical="top"/>
      <protection locked="0"/>
    </xf>
    <xf numFmtId="0" fontId="39" fillId="4" borderId="0" xfId="0" applyFont="1" applyFill="1" applyAlignment="1">
      <alignment vertical="top"/>
    </xf>
    <xf numFmtId="0" fontId="39" fillId="0" borderId="0" xfId="0" applyFont="1" applyAlignment="1">
      <alignment horizontal="left"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0" xfId="0" applyFont="1" applyBorder="1" applyAlignment="1">
      <alignment horizontal="center" vertical="center" wrapText="1"/>
    </xf>
    <xf numFmtId="0" fontId="38" fillId="0" borderId="0" xfId="0" applyFont="1" applyAlignment="1">
      <alignment vertical="top" wrapText="1"/>
    </xf>
    <xf numFmtId="0" fontId="32" fillId="0" borderId="0" xfId="0" applyFont="1" applyAlignment="1">
      <alignment vertical="top" wrapText="1"/>
    </xf>
    <xf numFmtId="0" fontId="32" fillId="0" borderId="88" xfId="0" applyFont="1" applyBorder="1" applyAlignment="1">
      <alignment vertical="top" wrapText="1"/>
    </xf>
    <xf numFmtId="0" fontId="7" fillId="0" borderId="71"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24" fillId="0" borderId="0" xfId="0" applyFont="1" applyAlignment="1">
      <alignment horizontal="right" vertical="top" wrapText="1"/>
    </xf>
    <xf numFmtId="0" fontId="27" fillId="0" borderId="131" xfId="0" applyFont="1" applyBorder="1" applyAlignment="1">
      <alignment horizontal="left" vertical="center" wrapText="1"/>
    </xf>
    <xf numFmtId="0" fontId="24" fillId="0" borderId="10" xfId="0" applyFont="1" applyBorder="1" applyAlignment="1">
      <alignment horizontal="right" vertical="top"/>
    </xf>
    <xf numFmtId="0" fontId="24" fillId="0" borderId="70" xfId="0" applyFont="1" applyBorder="1" applyAlignment="1">
      <alignment horizontal="right" vertical="top"/>
    </xf>
    <xf numFmtId="9" fontId="27" fillId="0" borderId="15" xfId="2" applyFont="1" applyBorder="1" applyAlignment="1" applyProtection="1">
      <alignment horizontal="center" vertical="top"/>
    </xf>
    <xf numFmtId="9" fontId="27" fillId="0" borderId="16" xfId="2" applyFont="1" applyBorder="1" applyAlignment="1" applyProtection="1">
      <alignment horizontal="center" vertical="top"/>
    </xf>
    <xf numFmtId="9" fontId="27" fillId="0" borderId="17" xfId="2" applyFont="1" applyBorder="1" applyAlignment="1" applyProtection="1">
      <alignment horizontal="center" vertical="top"/>
    </xf>
    <xf numFmtId="0" fontId="11" fillId="9" borderId="77" xfId="0" applyFont="1" applyFill="1" applyBorder="1" applyAlignment="1">
      <alignment horizontal="left" vertical="top"/>
    </xf>
    <xf numFmtId="0" fontId="11" fillId="9" borderId="78" xfId="0" applyFont="1" applyFill="1" applyBorder="1" applyAlignment="1">
      <alignment horizontal="left" vertical="top"/>
    </xf>
    <xf numFmtId="0" fontId="11" fillId="9" borderId="79" xfId="0" applyFont="1" applyFill="1" applyBorder="1" applyAlignment="1">
      <alignment horizontal="left" vertical="top"/>
    </xf>
    <xf numFmtId="0" fontId="38" fillId="4" borderId="23" xfId="0" applyFont="1" applyFill="1" applyBorder="1" applyAlignment="1">
      <alignment horizontal="left" vertical="top"/>
    </xf>
    <xf numFmtId="0" fontId="38" fillId="4" borderId="102" xfId="0" applyFont="1" applyFill="1" applyBorder="1" applyAlignment="1">
      <alignment horizontal="left" vertical="top"/>
    </xf>
    <xf numFmtId="0" fontId="14" fillId="4" borderId="89" xfId="3" applyFill="1" applyBorder="1" applyAlignment="1" applyProtection="1">
      <alignment horizontal="center" vertical="center"/>
      <protection locked="0"/>
    </xf>
    <xf numFmtId="0" fontId="14" fillId="4" borderId="0" xfId="3" applyFill="1" applyBorder="1" applyAlignment="1" applyProtection="1">
      <alignment horizontal="center" vertical="center"/>
      <protection locked="0"/>
    </xf>
    <xf numFmtId="0" fontId="14" fillId="4" borderId="90" xfId="3" applyFill="1" applyBorder="1" applyAlignment="1" applyProtection="1">
      <alignment horizontal="center" vertical="center"/>
      <protection locked="0"/>
    </xf>
    <xf numFmtId="0" fontId="14" fillId="4" borderId="87" xfId="3" applyFill="1" applyBorder="1" applyAlignment="1" applyProtection="1">
      <alignment horizontal="center" vertical="center"/>
      <protection locked="0"/>
    </xf>
    <xf numFmtId="0" fontId="38" fillId="4" borderId="93" xfId="0" applyFont="1" applyFill="1" applyBorder="1" applyAlignment="1">
      <alignment horizontal="left" vertical="top"/>
    </xf>
    <xf numFmtId="0" fontId="38" fillId="4" borderId="136" xfId="0" applyFont="1" applyFill="1" applyBorder="1" applyAlignment="1">
      <alignment horizontal="left" vertical="top"/>
    </xf>
    <xf numFmtId="0" fontId="9" fillId="4" borderId="93" xfId="0" applyFont="1" applyFill="1" applyBorder="1" applyAlignment="1">
      <alignment horizontal="left" vertical="top"/>
    </xf>
    <xf numFmtId="0" fontId="9" fillId="4" borderId="136" xfId="0" applyFont="1" applyFill="1" applyBorder="1" applyAlignment="1">
      <alignment horizontal="left" vertical="top"/>
    </xf>
    <xf numFmtId="0" fontId="38" fillId="0" borderId="92" xfId="0" applyFont="1" applyBorder="1" applyAlignment="1" applyProtection="1">
      <alignment vertical="top" wrapText="1"/>
      <protection locked="0"/>
    </xf>
    <xf numFmtId="0" fontId="38" fillId="0" borderId="77" xfId="0" applyFont="1" applyBorder="1" applyAlignment="1" applyProtection="1">
      <alignment vertical="top" wrapText="1"/>
      <protection locked="0"/>
    </xf>
    <xf numFmtId="0" fontId="38" fillId="0" borderId="76" xfId="0" applyFont="1" applyBorder="1" applyAlignment="1" applyProtection="1">
      <alignment vertical="top" wrapText="1"/>
      <protection locked="0"/>
    </xf>
    <xf numFmtId="0" fontId="7" fillId="0" borderId="100" xfId="0" applyFont="1" applyBorder="1" applyAlignment="1">
      <alignment horizontal="center" vertical="center" wrapText="1"/>
    </xf>
    <xf numFmtId="0" fontId="38" fillId="0" borderId="102" xfId="0" applyFont="1" applyBorder="1" applyAlignment="1">
      <alignment vertical="top" wrapText="1"/>
    </xf>
    <xf numFmtId="0" fontId="39" fillId="0" borderId="0" xfId="0" applyFont="1" applyAlignment="1">
      <alignment vertical="top" wrapText="1"/>
    </xf>
    <xf numFmtId="0" fontId="38" fillId="0" borderId="88" xfId="0" applyFont="1" applyBorder="1" applyAlignment="1">
      <alignment vertical="top" wrapText="1"/>
    </xf>
    <xf numFmtId="0" fontId="39" fillId="0" borderId="88" xfId="0" applyFont="1" applyBorder="1" applyAlignment="1">
      <alignment vertical="top" wrapText="1"/>
    </xf>
    <xf numFmtId="0" fontId="7" fillId="0" borderId="101" xfId="0" applyFont="1" applyBorder="1" applyAlignment="1">
      <alignment horizontal="center" vertical="center" wrapText="1"/>
    </xf>
    <xf numFmtId="9" fontId="42" fillId="0" borderId="71" xfId="2" applyFont="1" applyFill="1" applyBorder="1" applyAlignment="1" applyProtection="1">
      <alignment horizontal="center" vertical="center" wrapText="1"/>
    </xf>
    <xf numFmtId="9" fontId="42" fillId="0" borderId="81" xfId="2" applyFont="1" applyFill="1" applyBorder="1" applyAlignment="1" applyProtection="1">
      <alignment horizontal="center" vertical="center" wrapText="1"/>
    </xf>
    <xf numFmtId="9" fontId="42" fillId="0" borderId="80" xfId="2" applyFont="1" applyFill="1" applyBorder="1" applyAlignment="1" applyProtection="1">
      <alignment horizontal="center" vertical="center" wrapText="1"/>
    </xf>
    <xf numFmtId="0" fontId="7" fillId="0" borderId="14" xfId="0" applyFont="1" applyBorder="1" applyAlignment="1">
      <alignment horizontal="center" vertical="center" wrapText="1"/>
    </xf>
    <xf numFmtId="164" fontId="38" fillId="0" borderId="77" xfId="1" applyNumberFormat="1" applyFont="1" applyBorder="1" applyAlignment="1" applyProtection="1">
      <alignment vertical="top"/>
      <protection locked="0"/>
    </xf>
    <xf numFmtId="164" fontId="38" fillId="0" borderId="78" xfId="1" applyNumberFormat="1" applyFont="1" applyBorder="1" applyAlignment="1" applyProtection="1">
      <alignment vertical="top"/>
      <protection locked="0"/>
    </xf>
    <xf numFmtId="0" fontId="54" fillId="2" borderId="0" xfId="0" applyFont="1" applyFill="1" applyAlignment="1">
      <alignment vertical="top"/>
    </xf>
    <xf numFmtId="0" fontId="38" fillId="0" borderId="93" xfId="0" applyFont="1" applyBorder="1" applyAlignment="1">
      <alignment vertical="top"/>
    </xf>
    <xf numFmtId="0" fontId="38" fillId="0" borderId="94" xfId="0" applyFont="1" applyBorder="1" applyAlignment="1">
      <alignment vertical="top"/>
    </xf>
    <xf numFmtId="164" fontId="38" fillId="0" borderId="15" xfId="0" applyNumberFormat="1" applyFont="1" applyBorder="1" applyAlignment="1">
      <alignment vertical="top"/>
    </xf>
    <xf numFmtId="0" fontId="38" fillId="0" borderId="17" xfId="0" applyFont="1" applyBorder="1" applyAlignment="1">
      <alignment vertical="top"/>
    </xf>
    <xf numFmtId="164" fontId="38" fillId="0" borderId="79" xfId="1" applyNumberFormat="1" applyFont="1" applyBorder="1" applyAlignment="1" applyProtection="1">
      <alignment vertical="top"/>
      <protection locked="0"/>
    </xf>
    <xf numFmtId="0" fontId="54" fillId="2" borderId="87" xfId="0" applyFont="1" applyFill="1" applyBorder="1" applyAlignment="1">
      <alignment vertical="top"/>
    </xf>
    <xf numFmtId="0" fontId="27" fillId="0" borderId="0" xfId="0" applyFont="1" applyAlignment="1">
      <alignment vertical="center" wrapText="1"/>
    </xf>
    <xf numFmtId="0" fontId="27" fillId="0" borderId="127" xfId="0" applyFont="1" applyBorder="1" applyAlignment="1">
      <alignment vertical="center" wrapText="1"/>
    </xf>
    <xf numFmtId="0" fontId="39" fillId="0" borderId="93" xfId="0" applyFont="1" applyBorder="1" applyAlignment="1">
      <alignment vertical="top"/>
    </xf>
    <xf numFmtId="0" fontId="39" fillId="0" borderId="94" xfId="0" applyFont="1" applyBorder="1" applyAlignment="1">
      <alignment vertical="top"/>
    </xf>
    <xf numFmtId="49" fontId="24" fillId="5" borderId="180" xfId="0" applyNumberFormat="1" applyFont="1" applyFill="1" applyBorder="1" applyAlignment="1" applyProtection="1">
      <alignment horizontal="left" vertical="top"/>
      <protection locked="0"/>
    </xf>
    <xf numFmtId="49" fontId="24" fillId="5" borderId="181" xfId="0" applyNumberFormat="1" applyFont="1" applyFill="1" applyBorder="1" applyAlignment="1" applyProtection="1">
      <alignment horizontal="left" vertical="top"/>
      <protection locked="0"/>
    </xf>
    <xf numFmtId="49" fontId="24" fillId="5" borderId="182" xfId="0" applyNumberFormat="1" applyFont="1" applyFill="1" applyBorder="1" applyAlignment="1" applyProtection="1">
      <alignment horizontal="left" vertical="top"/>
      <protection locked="0"/>
    </xf>
    <xf numFmtId="49" fontId="24" fillId="5" borderId="183" xfId="0" applyNumberFormat="1" applyFont="1" applyFill="1" applyBorder="1" applyAlignment="1" applyProtection="1">
      <alignment horizontal="left" vertical="top"/>
      <protection locked="0"/>
    </xf>
    <xf numFmtId="49" fontId="24" fillId="5" borderId="184" xfId="0" applyNumberFormat="1" applyFont="1" applyFill="1" applyBorder="1" applyAlignment="1" applyProtection="1">
      <alignment horizontal="left" vertical="top"/>
      <protection locked="0"/>
    </xf>
    <xf numFmtId="49" fontId="54" fillId="0" borderId="185" xfId="0" applyNumberFormat="1" applyFont="1" applyBorder="1" applyAlignment="1" applyProtection="1">
      <alignment horizontal="center" vertical="top"/>
      <protection locked="0"/>
    </xf>
    <xf numFmtId="49" fontId="54" fillId="0" borderId="79" xfId="0" applyNumberFormat="1" applyFont="1" applyBorder="1" applyAlignment="1" applyProtection="1">
      <alignment horizontal="center" vertical="top"/>
      <protection locked="0"/>
    </xf>
    <xf numFmtId="49" fontId="54" fillId="9" borderId="0" xfId="0" applyNumberFormat="1" applyFont="1" applyFill="1" applyAlignment="1">
      <alignment horizontal="center" vertical="top"/>
    </xf>
    <xf numFmtId="164" fontId="32" fillId="0" borderId="129" xfId="1" applyNumberFormat="1" applyFont="1" applyBorder="1" applyAlignment="1" applyProtection="1">
      <alignment vertical="top"/>
    </xf>
    <xf numFmtId="164" fontId="32" fillId="0" borderId="130" xfId="1" applyNumberFormat="1" applyFont="1" applyBorder="1" applyAlignment="1" applyProtection="1">
      <alignment vertical="top"/>
    </xf>
    <xf numFmtId="0" fontId="24" fillId="0" borderId="127" xfId="0" applyFont="1" applyBorder="1" applyAlignment="1">
      <alignment horizontal="right" vertical="top"/>
    </xf>
    <xf numFmtId="0" fontId="38" fillId="0" borderId="127" xfId="0" applyFont="1" applyBorder="1" applyAlignment="1">
      <alignment horizontal="right" vertical="top"/>
    </xf>
    <xf numFmtId="0" fontId="38" fillId="0" borderId="128" xfId="0" applyFont="1" applyBorder="1" applyAlignment="1">
      <alignment horizontal="right" vertical="top"/>
    </xf>
    <xf numFmtId="167" fontId="38" fillId="0" borderId="15" xfId="0" applyNumberFormat="1" applyFont="1" applyBorder="1" applyAlignment="1">
      <alignment vertical="top"/>
    </xf>
    <xf numFmtId="167" fontId="38" fillId="0" borderId="16" xfId="0" applyNumberFormat="1" applyFont="1" applyBorder="1" applyAlignment="1">
      <alignment vertical="top"/>
    </xf>
    <xf numFmtId="49" fontId="53" fillId="9" borderId="0" xfId="0" applyNumberFormat="1" applyFont="1" applyFill="1" applyAlignment="1">
      <alignment horizontal="center" vertical="top"/>
    </xf>
    <xf numFmtId="0" fontId="38" fillId="0" borderId="126" xfId="0" applyFont="1" applyBorder="1" applyAlignment="1">
      <alignment vertical="top"/>
    </xf>
    <xf numFmtId="0" fontId="38" fillId="0" borderId="0" xfId="0" applyFont="1" applyAlignment="1">
      <alignment vertical="top"/>
    </xf>
    <xf numFmtId="0" fontId="9" fillId="4" borderId="0" xfId="0" applyFont="1" applyFill="1" applyAlignment="1">
      <alignment vertical="top"/>
    </xf>
    <xf numFmtId="0" fontId="24" fillId="0" borderId="132" xfId="0" applyFont="1" applyBorder="1" applyAlignment="1">
      <alignment horizontal="right" vertical="top"/>
    </xf>
    <xf numFmtId="0" fontId="24" fillId="0" borderId="133" xfId="0" applyFont="1" applyBorder="1" applyAlignment="1">
      <alignment horizontal="right" vertical="top"/>
    </xf>
    <xf numFmtId="0" fontId="39" fillId="4" borderId="0" xfId="0" applyFont="1" applyFill="1" applyAlignment="1">
      <alignment horizontal="right" vertical="center" wrapText="1"/>
    </xf>
    <xf numFmtId="0" fontId="33" fillId="4" borderId="0" xfId="0" applyFont="1" applyFill="1" applyAlignment="1">
      <alignment vertical="top"/>
    </xf>
    <xf numFmtId="0" fontId="39" fillId="0" borderId="77" xfId="0" applyFont="1" applyBorder="1" applyAlignment="1" applyProtection="1">
      <alignment vertical="top"/>
      <protection locked="0"/>
    </xf>
    <xf numFmtId="0" fontId="39" fillId="0" borderId="78" xfId="0" applyFont="1" applyBorder="1" applyAlignment="1" applyProtection="1">
      <alignment vertical="top"/>
      <protection locked="0"/>
    </xf>
    <xf numFmtId="0" fontId="39" fillId="0" borderId="79" xfId="0" applyFont="1" applyBorder="1" applyAlignment="1" applyProtection="1">
      <alignment vertical="top"/>
      <protection locked="0"/>
    </xf>
    <xf numFmtId="9" fontId="7" fillId="0" borderId="71" xfId="2" applyFont="1" applyFill="1" applyBorder="1" applyAlignment="1" applyProtection="1">
      <alignment horizontal="center" vertical="center" wrapText="1"/>
    </xf>
    <xf numFmtId="9" fontId="7" fillId="0" borderId="81" xfId="2" applyFont="1" applyFill="1" applyBorder="1" applyAlignment="1" applyProtection="1">
      <alignment horizontal="center" vertical="center" wrapText="1"/>
    </xf>
    <xf numFmtId="9" fontId="7" fillId="0" borderId="80" xfId="2" applyFont="1" applyFill="1" applyBorder="1" applyAlignment="1" applyProtection="1">
      <alignment horizontal="center" vertical="center" wrapText="1"/>
    </xf>
    <xf numFmtId="9" fontId="7" fillId="0" borderId="14" xfId="2" applyFont="1" applyFill="1" applyBorder="1" applyAlignment="1" applyProtection="1">
      <alignment horizontal="center" vertical="center" wrapText="1"/>
    </xf>
    <xf numFmtId="0" fontId="51" fillId="4" borderId="0" xfId="4" applyFont="1" applyFill="1" applyAlignment="1">
      <alignment horizontal="left"/>
    </xf>
    <xf numFmtId="0" fontId="27" fillId="4" borderId="0" xfId="4" applyFont="1" applyFill="1" applyAlignment="1">
      <alignment horizontal="left"/>
    </xf>
    <xf numFmtId="0" fontId="9" fillId="0" borderId="0" xfId="4" applyFont="1" applyAlignment="1">
      <alignment horizontal="left" wrapText="1"/>
    </xf>
    <xf numFmtId="0" fontId="43" fillId="12" borderId="107" xfId="4" applyFont="1" applyFill="1" applyBorder="1" applyAlignment="1">
      <alignment horizontal="center" vertical="center"/>
    </xf>
    <xf numFmtId="0" fontId="43" fillId="12" borderId="108" xfId="4" applyFont="1" applyFill="1" applyBorder="1" applyAlignment="1">
      <alignment horizontal="center" vertical="center"/>
    </xf>
    <xf numFmtId="0" fontId="43" fillId="13" borderId="107" xfId="4" applyFont="1" applyFill="1" applyBorder="1" applyAlignment="1">
      <alignment horizontal="center"/>
    </xf>
    <xf numFmtId="0" fontId="43" fillId="13" borderId="108" xfId="4" applyFont="1" applyFill="1" applyBorder="1" applyAlignment="1">
      <alignment horizontal="center"/>
    </xf>
    <xf numFmtId="0" fontId="9" fillId="0" borderId="110" xfId="4" applyFont="1" applyBorder="1" applyAlignment="1">
      <alignment horizontal="center"/>
    </xf>
    <xf numFmtId="0" fontId="9" fillId="0" borderId="111" xfId="4" applyFont="1" applyBorder="1" applyAlignment="1">
      <alignment horizontal="center"/>
    </xf>
    <xf numFmtId="0" fontId="9" fillId="0" borderId="112" xfId="4" applyFont="1" applyBorder="1" applyAlignment="1">
      <alignment horizontal="center"/>
    </xf>
    <xf numFmtId="0" fontId="9" fillId="0" borderId="116" xfId="4" applyFont="1" applyBorder="1" applyAlignment="1">
      <alignment horizontal="center"/>
    </xf>
    <xf numFmtId="0" fontId="9" fillId="0" borderId="117" xfId="4" applyFont="1" applyBorder="1" applyAlignment="1">
      <alignment horizontal="center"/>
    </xf>
    <xf numFmtId="0" fontId="9" fillId="0" borderId="118" xfId="4" applyFont="1" applyBorder="1" applyAlignment="1">
      <alignment horizontal="center"/>
    </xf>
    <xf numFmtId="0" fontId="9" fillId="0" borderId="116" xfId="4" applyFont="1" applyBorder="1" applyAlignment="1">
      <alignment horizontal="center" wrapText="1"/>
    </xf>
    <xf numFmtId="0" fontId="9" fillId="0" borderId="117" xfId="4" applyFont="1" applyBorder="1" applyAlignment="1">
      <alignment horizontal="center" wrapText="1"/>
    </xf>
    <xf numFmtId="0" fontId="9" fillId="0" borderId="118" xfId="4" applyFont="1" applyBorder="1" applyAlignment="1">
      <alignment horizontal="center" wrapText="1"/>
    </xf>
    <xf numFmtId="0" fontId="9" fillId="0" borderId="0" xfId="4" applyFont="1" applyAlignment="1">
      <alignment horizontal="left" vertical="top" wrapText="1"/>
    </xf>
    <xf numFmtId="0" fontId="38" fillId="0" borderId="113" xfId="4" applyFont="1" applyBorder="1" applyAlignment="1">
      <alignment horizontal="center" vertical="center" wrapText="1"/>
    </xf>
    <xf numFmtId="0" fontId="49" fillId="0" borderId="0" xfId="4" applyFont="1" applyAlignment="1">
      <alignment horizontal="center"/>
    </xf>
    <xf numFmtId="0" fontId="49" fillId="0" borderId="125" xfId="4" applyFont="1" applyBorder="1" applyAlignment="1">
      <alignment horizontal="center"/>
    </xf>
    <xf numFmtId="0" fontId="8" fillId="2" borderId="0" xfId="0" applyFont="1" applyFill="1" applyAlignment="1">
      <alignment horizontal="left"/>
    </xf>
    <xf numFmtId="0" fontId="9" fillId="0" borderId="0" xfId="0" applyFont="1" applyAlignment="1">
      <alignment horizontal="left" vertical="top"/>
    </xf>
    <xf numFmtId="0" fontId="7" fillId="0" borderId="77" xfId="0" applyFont="1" applyBorder="1" applyAlignment="1" applyProtection="1">
      <alignment horizontal="center"/>
      <protection locked="0"/>
    </xf>
    <xf numFmtId="0" fontId="7" fillId="0" borderId="79" xfId="0" applyFont="1" applyBorder="1" applyAlignment="1" applyProtection="1">
      <alignment horizontal="center"/>
      <protection locked="0"/>
    </xf>
    <xf numFmtId="0" fontId="11" fillId="9" borderId="0" xfId="0" applyFont="1" applyFill="1" applyAlignment="1">
      <alignment horizontal="left" vertical="top"/>
    </xf>
    <xf numFmtId="0" fontId="11" fillId="9" borderId="0" xfId="0" applyFont="1" applyFill="1" applyAlignment="1">
      <alignment horizontal="center" vertical="top" wrapText="1"/>
    </xf>
    <xf numFmtId="0" fontId="11" fillId="9" borderId="87" xfId="0" applyFont="1" applyFill="1" applyBorder="1" applyAlignment="1">
      <alignment horizontal="center" vertical="top" wrapText="1"/>
    </xf>
    <xf numFmtId="0" fontId="13" fillId="9" borderId="0" xfId="0" applyFont="1" applyFill="1" applyAlignment="1">
      <alignment horizontal="left" vertical="top" wrapText="1"/>
    </xf>
    <xf numFmtId="0" fontId="9" fillId="0" borderId="77" xfId="0" applyFont="1" applyBorder="1" applyAlignment="1" applyProtection="1">
      <alignment horizontal="center" vertical="top" wrapText="1"/>
      <protection locked="0"/>
    </xf>
    <xf numFmtId="0" fontId="9" fillId="0" borderId="79" xfId="0" applyFont="1" applyBorder="1" applyAlignment="1" applyProtection="1">
      <alignment horizontal="center" vertical="top" wrapText="1"/>
      <protection locked="0"/>
    </xf>
    <xf numFmtId="0" fontId="9" fillId="0" borderId="0" xfId="0" applyFont="1" applyAlignment="1">
      <alignment vertical="top"/>
    </xf>
    <xf numFmtId="0" fontId="9" fillId="0" borderId="77" xfId="0" applyFont="1" applyBorder="1" applyAlignment="1" applyProtection="1">
      <alignment horizontal="center" vertical="top"/>
      <protection locked="0"/>
    </xf>
    <xf numFmtId="0" fontId="9" fillId="0" borderId="79" xfId="0" applyFont="1" applyBorder="1" applyAlignment="1" applyProtection="1">
      <alignment horizontal="center" vertical="top"/>
      <protection locked="0"/>
    </xf>
    <xf numFmtId="0" fontId="9" fillId="9" borderId="77" xfId="0" applyFont="1" applyFill="1" applyBorder="1" applyAlignment="1" applyProtection="1">
      <alignment horizontal="center" vertical="top"/>
      <protection locked="0"/>
    </xf>
    <xf numFmtId="0" fontId="9" fillId="9" borderId="79" xfId="0" applyFont="1" applyFill="1" applyBorder="1" applyAlignment="1" applyProtection="1">
      <alignment horizontal="center" vertical="top"/>
      <protection locked="0"/>
    </xf>
    <xf numFmtId="0" fontId="15" fillId="0" borderId="0" xfId="3" applyFont="1" applyAlignment="1" applyProtection="1">
      <alignment vertical="top" wrapText="1"/>
      <protection locked="0"/>
    </xf>
    <xf numFmtId="0" fontId="16" fillId="0" borderId="88" xfId="0" applyFont="1" applyBorder="1" applyAlignment="1">
      <alignment horizontal="left"/>
    </xf>
    <xf numFmtId="0" fontId="14" fillId="10" borderId="0" xfId="3" applyFill="1" applyAlignment="1" applyProtection="1">
      <alignment horizontal="left" vertical="center" wrapText="1"/>
      <protection locked="0"/>
    </xf>
    <xf numFmtId="0" fontId="13" fillId="3" borderId="0" xfId="0" applyFont="1" applyFill="1" applyAlignment="1">
      <alignment horizontal="left" vertical="top"/>
    </xf>
    <xf numFmtId="0" fontId="9" fillId="0" borderId="88" xfId="0" applyFont="1" applyBorder="1" applyAlignment="1">
      <alignment horizontal="left"/>
    </xf>
    <xf numFmtId="49" fontId="18" fillId="0" borderId="0" xfId="0" applyNumberFormat="1" applyFont="1" applyBorder="1" applyAlignment="1">
      <alignment horizontal="right" vertical="center"/>
    </xf>
    <xf numFmtId="49" fontId="10" fillId="0" borderId="25" xfId="0" applyNumberFormat="1" applyFont="1" applyBorder="1" applyAlignment="1">
      <alignment horizontal="left" vertical="center" wrapText="1"/>
    </xf>
    <xf numFmtId="49" fontId="10" fillId="0" borderId="144" xfId="0" applyNumberFormat="1" applyFont="1" applyBorder="1" applyAlignment="1">
      <alignment horizontal="left" vertical="center" wrapText="1"/>
    </xf>
    <xf numFmtId="0" fontId="9" fillId="0" borderId="144" xfId="0" applyFont="1" applyBorder="1" applyAlignment="1">
      <alignment horizontal="left" vertical="center" wrapText="1"/>
    </xf>
    <xf numFmtId="0" fontId="16" fillId="0" borderId="144" xfId="0" applyFont="1" applyBorder="1" applyAlignment="1">
      <alignment horizontal="left" vertical="center" wrapText="1"/>
    </xf>
    <xf numFmtId="0" fontId="22" fillId="0" borderId="144" xfId="0" applyFont="1" applyBorder="1" applyAlignment="1">
      <alignment horizontal="left" vertical="center" wrapText="1"/>
    </xf>
    <xf numFmtId="0" fontId="9" fillId="0" borderId="144" xfId="0" applyFont="1" applyBorder="1" applyAlignment="1" applyProtection="1">
      <alignment horizontal="left" vertical="center" wrapText="1"/>
      <protection locked="0"/>
    </xf>
    <xf numFmtId="0" fontId="9" fillId="0" borderId="144" xfId="0" applyFont="1" applyBorder="1" applyAlignment="1">
      <alignment horizontal="left" vertical="top" wrapText="1"/>
    </xf>
    <xf numFmtId="0" fontId="16" fillId="0" borderId="144" xfId="0" applyFont="1" applyBorder="1" applyAlignment="1">
      <alignment horizontal="left" vertical="top" wrapText="1"/>
    </xf>
    <xf numFmtId="49" fontId="9" fillId="0" borderId="144" xfId="0" applyNumberFormat="1" applyFont="1" applyBorder="1" applyAlignment="1">
      <alignment horizontal="left" vertical="center" wrapText="1"/>
    </xf>
    <xf numFmtId="0" fontId="16" fillId="0" borderId="26" xfId="0" applyFont="1" applyBorder="1" applyAlignment="1">
      <alignment horizontal="left" vertical="center" wrapText="1"/>
    </xf>
    <xf numFmtId="49" fontId="16" fillId="0" borderId="144" xfId="0" applyNumberFormat="1" applyFont="1" applyBorder="1" applyAlignment="1">
      <alignment horizontal="left" vertical="center" wrapText="1"/>
    </xf>
    <xf numFmtId="49" fontId="16" fillId="0" borderId="26" xfId="0" applyNumberFormat="1" applyFont="1" applyBorder="1" applyAlignment="1">
      <alignment horizontal="left" vertical="center" wrapText="1"/>
    </xf>
  </cellXfs>
  <cellStyles count="11">
    <cellStyle name="Comma 2" xfId="7" xr:uid="{5499679F-6E23-4583-9E3B-595377A23BAF}"/>
    <cellStyle name="Currency" xfId="1" builtinId="4"/>
    <cellStyle name="Currency 2" xfId="5" xr:uid="{FD0685FD-1B7A-4E4D-AABF-1C2AA1915A43}"/>
    <cellStyle name="Currency 2 2" xfId="10" xr:uid="{A4018653-006E-4770-87D1-A5A4E1F1A9F6}"/>
    <cellStyle name="Hyperlink" xfId="3" builtinId="8"/>
    <cellStyle name="Normal" xfId="0" builtinId="0"/>
    <cellStyle name="Normal 2" xfId="9" xr:uid="{39472720-6997-4489-BCDC-4DAE7FA79261}"/>
    <cellStyle name="Normal 2 2" xfId="8" xr:uid="{858EA1F6-B404-4509-A098-C0A336ADE9A0}"/>
    <cellStyle name="Normal 3" xfId="4" xr:uid="{A1DE9728-C28E-426A-B420-A870D5630DB0}"/>
    <cellStyle name="Percent" xfId="2" builtinId="5"/>
    <cellStyle name="Percent 2" xfId="6" xr:uid="{528E69F2-5EA7-4F04-BAB7-ADBFB8578B48}"/>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_rels/data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3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41"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1"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31823" custScaleY="183801" custLinFactNeighborX="2497" custLinFactNeighborY="2006">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6"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6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4451" y="359044"/>
          <a:ext cx="951567" cy="951275"/>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6779" y="390759"/>
          <a:ext cx="887614" cy="887846"/>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3280" y="517618"/>
        <a:ext cx="633909" cy="634128"/>
      </dsp:txXfrm>
    </dsp:sp>
    <dsp:sp modelId="{9D4886BF-C49C-4B31-8554-CBFC937A9873}">
      <dsp:nvSpPr>
        <dsp:cNvPr id="0" name=""/>
        <dsp:cNvSpPr/>
      </dsp:nvSpPr>
      <dsp:spPr>
        <a:xfrm rot="2700000">
          <a:off x="6541733"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3587"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700088" y="517618"/>
        <a:ext cx="633909" cy="634128"/>
      </dsp:txXfrm>
    </dsp:sp>
    <dsp:sp modelId="{CFF4178B-CB1A-4D10-A705-B391DD7A2890}">
      <dsp:nvSpPr>
        <dsp:cNvPr id="0" name=""/>
        <dsp:cNvSpPr/>
      </dsp:nvSpPr>
      <dsp:spPr>
        <a:xfrm rot="2700000">
          <a:off x="5559243"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90394"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7598" y="517618"/>
        <a:ext cx="633909" cy="634128"/>
      </dsp:txXfrm>
    </dsp:sp>
    <dsp:sp modelId="{A6B52866-D58C-40EF-87A7-AAB14A4F608B}">
      <dsp:nvSpPr>
        <dsp:cNvPr id="0" name=""/>
        <dsp:cNvSpPr/>
      </dsp:nvSpPr>
      <dsp:spPr>
        <a:xfrm rot="2700000">
          <a:off x="4576050"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7904"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4405" y="517618"/>
        <a:ext cx="633909" cy="634128"/>
      </dsp:txXfrm>
    </dsp:sp>
    <dsp:sp modelId="{DD7375CD-250D-47E6-84FE-01BD2B82805A}">
      <dsp:nvSpPr>
        <dsp:cNvPr id="0" name=""/>
        <dsp:cNvSpPr/>
      </dsp:nvSpPr>
      <dsp:spPr>
        <a:xfrm rot="2700000">
          <a:off x="3592857"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712"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1213" y="517618"/>
        <a:ext cx="633909" cy="634128"/>
      </dsp:txXfrm>
    </dsp:sp>
    <dsp:sp modelId="{ACF595F0-320C-4DF4-8605-F1BBA8E3FD7D}">
      <dsp:nvSpPr>
        <dsp:cNvPr id="0" name=""/>
        <dsp:cNvSpPr/>
      </dsp:nvSpPr>
      <dsp:spPr>
        <a:xfrm rot="2700000">
          <a:off x="2610368"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519"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723" y="517618"/>
        <a:ext cx="633909" cy="634128"/>
      </dsp:txXfrm>
    </dsp:sp>
    <dsp:sp modelId="{176D5175-F3D6-4281-8AA5-77103F9B6215}">
      <dsp:nvSpPr>
        <dsp:cNvPr id="0" name=""/>
        <dsp:cNvSpPr/>
      </dsp:nvSpPr>
      <dsp:spPr>
        <a:xfrm rot="2700000">
          <a:off x="1627175"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029"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5530" y="517618"/>
        <a:ext cx="633909" cy="63412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1509" y="358811"/>
          <a:ext cx="950949" cy="950658"/>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3816" y="390505"/>
          <a:ext cx="887037" cy="887269"/>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0235" y="517282"/>
        <a:ext cx="633498" cy="633716"/>
      </dsp:txXfrm>
    </dsp:sp>
    <dsp:sp modelId="{9D4886BF-C49C-4B31-8554-CBFC937A9873}">
      <dsp:nvSpPr>
        <dsp:cNvPr id="0" name=""/>
        <dsp:cNvSpPr/>
      </dsp:nvSpPr>
      <dsp:spPr>
        <a:xfrm rot="2700000">
          <a:off x="653942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126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97681" y="517282"/>
        <a:ext cx="633498" cy="633716"/>
      </dsp:txXfrm>
    </dsp:sp>
    <dsp:sp modelId="{CFF4178B-CB1A-4D10-A705-B391DD7A2890}">
      <dsp:nvSpPr>
        <dsp:cNvPr id="0" name=""/>
        <dsp:cNvSpPr/>
      </dsp:nvSpPr>
      <dsp:spPr>
        <a:xfrm rot="2700000">
          <a:off x="555757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8870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5829" y="517282"/>
        <a:ext cx="633498" cy="633716"/>
      </dsp:txXfrm>
    </dsp:sp>
    <dsp:sp modelId="{A6B52866-D58C-40EF-87A7-AAB14A4F608B}">
      <dsp:nvSpPr>
        <dsp:cNvPr id="0" name=""/>
        <dsp:cNvSpPr/>
      </dsp:nvSpPr>
      <dsp:spPr>
        <a:xfrm rot="2700000">
          <a:off x="457502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685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3275" y="517282"/>
        <a:ext cx="633498" cy="633716"/>
      </dsp:txXfrm>
    </dsp:sp>
    <dsp:sp modelId="{DD7375CD-250D-47E6-84FE-01BD2B82805A}">
      <dsp:nvSpPr>
        <dsp:cNvPr id="0" name=""/>
        <dsp:cNvSpPr/>
      </dsp:nvSpPr>
      <dsp:spPr>
        <a:xfrm rot="2700000">
          <a:off x="359246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30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0720" y="517282"/>
        <a:ext cx="633498" cy="633716"/>
      </dsp:txXfrm>
    </dsp:sp>
    <dsp:sp modelId="{ACF595F0-320C-4DF4-8605-F1BBA8E3FD7D}">
      <dsp:nvSpPr>
        <dsp:cNvPr id="0" name=""/>
        <dsp:cNvSpPr/>
      </dsp:nvSpPr>
      <dsp:spPr>
        <a:xfrm rot="2700000">
          <a:off x="261061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74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869" y="517282"/>
        <a:ext cx="633498" cy="633716"/>
      </dsp:txXfrm>
    </dsp:sp>
    <dsp:sp modelId="{176D5175-F3D6-4281-8AA5-77103F9B6215}">
      <dsp:nvSpPr>
        <dsp:cNvPr id="0" name=""/>
        <dsp:cNvSpPr/>
      </dsp:nvSpPr>
      <dsp:spPr>
        <a:xfrm rot="2700000">
          <a:off x="162806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89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6315" y="517282"/>
        <a:ext cx="633498" cy="63371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70957" y="3392401"/>
          <a:ext cx="1686775" cy="1175655"/>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909493" y="3558657"/>
        <a:ext cx="1209703" cy="843143"/>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0.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QuickStyle" Target="../diagrams/quickStyle8.xml"/><Relationship Id="rId21" Type="http://schemas.openxmlformats.org/officeDocument/2006/relationships/diagramData" Target="../diagrams/data5.xml"/><Relationship Id="rId34" Type="http://schemas.openxmlformats.org/officeDocument/2006/relationships/diagramQuickStyle" Target="../diagrams/quickStyle7.xml"/><Relationship Id="rId42" Type="http://schemas.openxmlformats.org/officeDocument/2006/relationships/diagramData" Target="../diagrams/data9.xml"/><Relationship Id="rId47" Type="http://schemas.openxmlformats.org/officeDocument/2006/relationships/diagramData" Target="../diagrams/data10.xml"/><Relationship Id="rId50" Type="http://schemas.openxmlformats.org/officeDocument/2006/relationships/diagramColors" Target="../diagrams/colors10.xml"/><Relationship Id="rId55" Type="http://schemas.openxmlformats.org/officeDocument/2006/relationships/diagramColors" Target="../diagrams/colors11.xml"/><Relationship Id="rId7" Type="http://schemas.openxmlformats.org/officeDocument/2006/relationships/diagramLayout" Target="../diagrams/layout2.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Colors" Target="../diagrams/colors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Data" Target="../diagrams/data7.xml"/><Relationship Id="rId37" Type="http://schemas.openxmlformats.org/officeDocument/2006/relationships/diagramData" Target="../diagrams/data8.xml"/><Relationship Id="rId40" Type="http://schemas.openxmlformats.org/officeDocument/2006/relationships/diagramColors" Target="../diagrams/colors8.xml"/><Relationship Id="rId45" Type="http://schemas.openxmlformats.org/officeDocument/2006/relationships/diagramColors" Target="../diagrams/colors9.xml"/><Relationship Id="rId53" Type="http://schemas.openxmlformats.org/officeDocument/2006/relationships/diagramLayout" Target="../diagrams/layout11.xml"/><Relationship Id="rId58" Type="http://schemas.openxmlformats.org/officeDocument/2006/relationships/diagramLayout" Target="../diagrams/layout12.xml"/><Relationship Id="rId5" Type="http://schemas.microsoft.com/office/2007/relationships/diagramDrawing" Target="../diagrams/drawing1.xml"/><Relationship Id="rId61" Type="http://schemas.microsoft.com/office/2007/relationships/diagramDrawing" Target="../diagrams/drawing12.xml"/><Relationship Id="rId19" Type="http://schemas.openxmlformats.org/officeDocument/2006/relationships/diagramColors" Target="../diagrams/colors4.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openxmlformats.org/officeDocument/2006/relationships/diagramColors" Target="../diagrams/colors7.xml"/><Relationship Id="rId43" Type="http://schemas.openxmlformats.org/officeDocument/2006/relationships/diagramLayout" Target="../diagrams/layout9.xml"/><Relationship Id="rId48" Type="http://schemas.openxmlformats.org/officeDocument/2006/relationships/diagramLayout" Target="../diagrams/layout10.xml"/><Relationship Id="rId56" Type="http://schemas.microsoft.com/office/2007/relationships/diagramDrawing" Target="../diagrams/drawing11.xml"/><Relationship Id="rId8" Type="http://schemas.openxmlformats.org/officeDocument/2006/relationships/diagramQuickStyle" Target="../diagrams/quickStyle2.xml"/><Relationship Id="rId51" Type="http://schemas.microsoft.com/office/2007/relationships/diagramDrawing" Target="../diagrams/drawing10.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Layout" Target="../diagrams/layout7.xml"/><Relationship Id="rId38" Type="http://schemas.openxmlformats.org/officeDocument/2006/relationships/diagramLayout" Target="../diagrams/layout8.xml"/><Relationship Id="rId46" Type="http://schemas.microsoft.com/office/2007/relationships/diagramDrawing" Target="../diagrams/drawing9.xml"/><Relationship Id="rId59" Type="http://schemas.openxmlformats.org/officeDocument/2006/relationships/diagramQuickStyle" Target="../diagrams/quickStyle12.xml"/><Relationship Id="rId20" Type="http://schemas.microsoft.com/office/2007/relationships/diagramDrawing" Target="../diagrams/drawing4.xml"/><Relationship Id="rId41" Type="http://schemas.microsoft.com/office/2007/relationships/diagramDrawing" Target="../diagrams/drawing8.xml"/><Relationship Id="rId54" Type="http://schemas.openxmlformats.org/officeDocument/2006/relationships/diagramQuickStyle" Target="../diagrams/quickStyle11.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microsoft.com/office/2007/relationships/diagramDrawing" Target="../diagrams/drawing7.xml"/><Relationship Id="rId49" Type="http://schemas.openxmlformats.org/officeDocument/2006/relationships/diagramQuickStyle" Target="../diagrams/quickStyle10.xml"/><Relationship Id="rId57" Type="http://schemas.openxmlformats.org/officeDocument/2006/relationships/diagramData" Target="../diagrams/data12.xml"/><Relationship Id="rId10" Type="http://schemas.microsoft.com/office/2007/relationships/diagramDrawing" Target="../diagrams/drawing2.xml"/><Relationship Id="rId31" Type="http://schemas.openxmlformats.org/officeDocument/2006/relationships/image" Target="../media/image4.png"/><Relationship Id="rId44" Type="http://schemas.openxmlformats.org/officeDocument/2006/relationships/diagramQuickStyle" Target="../diagrams/quickStyle9.xml"/><Relationship Id="rId52" Type="http://schemas.openxmlformats.org/officeDocument/2006/relationships/diagramData" Target="../diagrams/data11.xml"/><Relationship Id="rId60" Type="http://schemas.openxmlformats.org/officeDocument/2006/relationships/diagramColors" Target="../diagrams/colors1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17</xdr:col>
      <xdr:colOff>321816</xdr:colOff>
      <xdr:row>73</xdr:row>
      <xdr:rowOff>68463</xdr:rowOff>
    </xdr:from>
    <xdr:to>
      <xdr:col>45</xdr:col>
      <xdr:colOff>717232</xdr:colOff>
      <xdr:row>87</xdr:row>
      <xdr:rowOff>173170</xdr:rowOff>
    </xdr:to>
    <xdr:grpSp>
      <xdr:nvGrpSpPr>
        <xdr:cNvPr id="2" name="Group 1">
          <a:extLst>
            <a:ext uri="{FF2B5EF4-FFF2-40B4-BE49-F238E27FC236}">
              <a16:creationId xmlns:a16="http://schemas.microsoft.com/office/drawing/2014/main" id="{5F24167F-3377-4D7B-BE85-0FA80900E7E6}"/>
            </a:ext>
          </a:extLst>
        </xdr:cNvPr>
        <xdr:cNvGrpSpPr/>
      </xdr:nvGrpSpPr>
      <xdr:grpSpPr>
        <a:xfrm>
          <a:off x="8722866" y="14079738"/>
          <a:ext cx="22245766" cy="2933632"/>
          <a:chOff x="676275" y="16478250"/>
          <a:chExt cx="28599224" cy="4548980"/>
        </a:xfrm>
      </xdr:grpSpPr>
      <xdr:graphicFrame macro="">
        <xdr:nvGraphicFramePr>
          <xdr:cNvPr id="3" name="Diagram 2">
            <a:extLst>
              <a:ext uri="{FF2B5EF4-FFF2-40B4-BE49-F238E27FC236}">
                <a16:creationId xmlns:a16="http://schemas.microsoft.com/office/drawing/2014/main" id="{FC991B5D-BC09-4288-ABA3-3FB0E25EB0A9}"/>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TextBox 3">
            <a:extLst>
              <a:ext uri="{FF2B5EF4-FFF2-40B4-BE49-F238E27FC236}">
                <a16:creationId xmlns:a16="http://schemas.microsoft.com/office/drawing/2014/main" id="{02A2D354-E31F-4A00-A56E-C5D5B854CD80}"/>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273DBEF1-BF4A-4C7A-816A-361736D993EE}"/>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073FCFBA-2312-49DA-9C2B-489F76292E98}"/>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86D23207-5E85-4D66-AE81-892B4CF296D0}"/>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AFCD9520-6B0E-4473-A149-39BBBE33CDC0}"/>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EECCB3F1-917D-4BF2-B13B-5057910301A1}"/>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A393E59D-87B2-4395-AB62-5243C63CC38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2905E9D9-DE15-474D-901C-EF6D677E113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32" name="Group 31">
          <a:extLst>
            <a:ext uri="{FF2B5EF4-FFF2-40B4-BE49-F238E27FC236}">
              <a16:creationId xmlns:a16="http://schemas.microsoft.com/office/drawing/2014/main" id="{7B173E11-6C54-4309-8DB0-75C98A184B31}"/>
            </a:ext>
          </a:extLst>
        </xdr:cNvPr>
        <xdr:cNvGrpSpPr/>
      </xdr:nvGrpSpPr>
      <xdr:grpSpPr>
        <a:xfrm>
          <a:off x="8235950" y="13497802"/>
          <a:ext cx="6829806" cy="2207291"/>
          <a:chOff x="49764" y="15486396"/>
          <a:chExt cx="8675301" cy="3356873"/>
        </a:xfrm>
      </xdr:grpSpPr>
      <xdr:sp macro="" textlink="">
        <xdr:nvSpPr>
          <xdr:cNvPr id="33" name="TextBox 32">
            <a:extLst>
              <a:ext uri="{FF2B5EF4-FFF2-40B4-BE49-F238E27FC236}">
                <a16:creationId xmlns:a16="http://schemas.microsoft.com/office/drawing/2014/main" id="{F9E8ADCA-E337-9A61-87B2-2EFAEEAAC245}"/>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4" name="TextBox 33">
            <a:extLst>
              <a:ext uri="{FF2B5EF4-FFF2-40B4-BE49-F238E27FC236}">
                <a16:creationId xmlns:a16="http://schemas.microsoft.com/office/drawing/2014/main" id="{E52775FD-A7DB-66BD-5534-B630BF757A0D}"/>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5" name="TextBox 34">
            <a:extLst>
              <a:ext uri="{FF2B5EF4-FFF2-40B4-BE49-F238E27FC236}">
                <a16:creationId xmlns:a16="http://schemas.microsoft.com/office/drawing/2014/main" id="{242BDAA0-594A-FC3E-6325-FC40E044467D}"/>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6" name="TextBox 35">
            <a:extLst>
              <a:ext uri="{FF2B5EF4-FFF2-40B4-BE49-F238E27FC236}">
                <a16:creationId xmlns:a16="http://schemas.microsoft.com/office/drawing/2014/main" id="{53E3B2BD-926A-CE1D-9C14-42D632F769BB}"/>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7" name="TextBox 36">
            <a:extLst>
              <a:ext uri="{FF2B5EF4-FFF2-40B4-BE49-F238E27FC236}">
                <a16:creationId xmlns:a16="http://schemas.microsoft.com/office/drawing/2014/main" id="{13903402-442B-6BEA-DDF6-2F2F478E5412}"/>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8" name="TextBox 37">
            <a:extLst>
              <a:ext uri="{FF2B5EF4-FFF2-40B4-BE49-F238E27FC236}">
                <a16:creationId xmlns:a16="http://schemas.microsoft.com/office/drawing/2014/main" id="{DACB787B-7EC8-CB78-4007-E662CAD85125}"/>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39" name="TextBox 38">
          <a:extLst>
            <a:ext uri="{FF2B5EF4-FFF2-40B4-BE49-F238E27FC236}">
              <a16:creationId xmlns:a16="http://schemas.microsoft.com/office/drawing/2014/main" id="{2EF7D589-37FF-4689-B579-98709AC41CF8}"/>
            </a:ext>
          </a:extLst>
        </xdr:cNvPr>
        <xdr:cNvSpPr txBox="1"/>
      </xdr:nvSpPr>
      <xdr:spPr>
        <a:xfrm>
          <a:off x="68369"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40" name="Arrow: Chevron 39">
          <a:extLst>
            <a:ext uri="{FF2B5EF4-FFF2-40B4-BE49-F238E27FC236}">
              <a16:creationId xmlns:a16="http://schemas.microsoft.com/office/drawing/2014/main" id="{E3287333-AC9A-4262-85AD-CB281D456199}"/>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41" name="Straight Connector 40">
          <a:extLst>
            <a:ext uri="{FF2B5EF4-FFF2-40B4-BE49-F238E27FC236}">
              <a16:creationId xmlns:a16="http://schemas.microsoft.com/office/drawing/2014/main" id="{B2D283FE-896E-4275-88C6-8AF066AEA897}"/>
            </a:ext>
          </a:extLst>
        </xdr:cNvPr>
        <xdr:cNvCxnSpPr/>
      </xdr:nvCxnSpPr>
      <xdr:spPr>
        <a:xfrm>
          <a:off x="30268" y="12487678"/>
          <a:ext cx="12620625" cy="1610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42" name="Arrow: Chevron 41">
          <a:extLst>
            <a:ext uri="{FF2B5EF4-FFF2-40B4-BE49-F238E27FC236}">
              <a16:creationId xmlns:a16="http://schemas.microsoft.com/office/drawing/2014/main" id="{C6A93390-A76E-4EA1-9227-4B8FDCF96C66}"/>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43" name="TextBox 42">
          <a:extLst>
            <a:ext uri="{FF2B5EF4-FFF2-40B4-BE49-F238E27FC236}">
              <a16:creationId xmlns:a16="http://schemas.microsoft.com/office/drawing/2014/main" id="{275BED72-2AC6-4777-82D4-580311EAEF70}"/>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44" name="Diagram 43">
          <a:extLst>
            <a:ext uri="{FF2B5EF4-FFF2-40B4-BE49-F238E27FC236}">
              <a16:creationId xmlns:a16="http://schemas.microsoft.com/office/drawing/2014/main" id="{0FA98C33-FF1D-4F5A-85C4-FE229FBE0B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5" name="Diagram 44">
          <a:extLst>
            <a:ext uri="{FF2B5EF4-FFF2-40B4-BE49-F238E27FC236}">
              <a16:creationId xmlns:a16="http://schemas.microsoft.com/office/drawing/2014/main" id="{458E85B9-B6FC-4461-B8AF-B57E042698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6" name="Diagram 45">
          <a:extLst>
            <a:ext uri="{FF2B5EF4-FFF2-40B4-BE49-F238E27FC236}">
              <a16:creationId xmlns:a16="http://schemas.microsoft.com/office/drawing/2014/main" id="{9A6853E7-4FBE-4C37-BD3B-9AE69C1EF0C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7" name="Oval 46">
          <a:extLst>
            <a:ext uri="{FF2B5EF4-FFF2-40B4-BE49-F238E27FC236}">
              <a16:creationId xmlns:a16="http://schemas.microsoft.com/office/drawing/2014/main" id="{47F5DC50-FD12-49CE-9E31-BA1A2814EF99}"/>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48" name="Oval 47">
          <a:extLst>
            <a:ext uri="{FF2B5EF4-FFF2-40B4-BE49-F238E27FC236}">
              <a16:creationId xmlns:a16="http://schemas.microsoft.com/office/drawing/2014/main" id="{629537D8-33A2-4B5F-8CA4-9F34B00AC8C7}"/>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9" name="Oval 48">
          <a:extLst>
            <a:ext uri="{FF2B5EF4-FFF2-40B4-BE49-F238E27FC236}">
              <a16:creationId xmlns:a16="http://schemas.microsoft.com/office/drawing/2014/main" id="{26C7110D-50D1-4E72-AD60-0689A6DC010A}"/>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50" name="Oval 49">
          <a:extLst>
            <a:ext uri="{FF2B5EF4-FFF2-40B4-BE49-F238E27FC236}">
              <a16:creationId xmlns:a16="http://schemas.microsoft.com/office/drawing/2014/main" id="{AF938337-CDBD-4476-B371-16C64247E65E}"/>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51" name="Oval 50">
          <a:extLst>
            <a:ext uri="{FF2B5EF4-FFF2-40B4-BE49-F238E27FC236}">
              <a16:creationId xmlns:a16="http://schemas.microsoft.com/office/drawing/2014/main" id="{332FDC3A-FF91-48DF-9A35-080CACCF82E4}"/>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52" name="Oval 51">
          <a:extLst>
            <a:ext uri="{FF2B5EF4-FFF2-40B4-BE49-F238E27FC236}">
              <a16:creationId xmlns:a16="http://schemas.microsoft.com/office/drawing/2014/main" id="{B889D331-F01B-45C5-9496-8209394AA57C}"/>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53" name="Oval 52">
          <a:extLst>
            <a:ext uri="{FF2B5EF4-FFF2-40B4-BE49-F238E27FC236}">
              <a16:creationId xmlns:a16="http://schemas.microsoft.com/office/drawing/2014/main" id="{C7FE6DD3-EB14-4BDF-9A5C-5117A8F4FC1C}"/>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54" name="Oval 53">
          <a:extLst>
            <a:ext uri="{FF2B5EF4-FFF2-40B4-BE49-F238E27FC236}">
              <a16:creationId xmlns:a16="http://schemas.microsoft.com/office/drawing/2014/main" id="{D7FA7701-93E2-480F-970D-699F1C038E63}"/>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55" name="Oval 54">
          <a:extLst>
            <a:ext uri="{FF2B5EF4-FFF2-40B4-BE49-F238E27FC236}">
              <a16:creationId xmlns:a16="http://schemas.microsoft.com/office/drawing/2014/main" id="{3C26E017-FB40-4D56-9FF8-10F0179DD2D2}"/>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56" name="Oval 55">
          <a:extLst>
            <a:ext uri="{FF2B5EF4-FFF2-40B4-BE49-F238E27FC236}">
              <a16:creationId xmlns:a16="http://schemas.microsoft.com/office/drawing/2014/main" id="{7B08999E-B75B-4D3D-BC70-F0E30F36FEA5}"/>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57" name="Oval 56">
          <a:extLst>
            <a:ext uri="{FF2B5EF4-FFF2-40B4-BE49-F238E27FC236}">
              <a16:creationId xmlns:a16="http://schemas.microsoft.com/office/drawing/2014/main" id="{A7D3F600-2221-4706-9B74-4835EF94AF4B}"/>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8" name="Oval 57">
          <a:extLst>
            <a:ext uri="{FF2B5EF4-FFF2-40B4-BE49-F238E27FC236}">
              <a16:creationId xmlns:a16="http://schemas.microsoft.com/office/drawing/2014/main" id="{A3F159AB-5261-4E18-A7A6-1B235C6E4AB5}"/>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59" name="Oval 58">
          <a:extLst>
            <a:ext uri="{FF2B5EF4-FFF2-40B4-BE49-F238E27FC236}">
              <a16:creationId xmlns:a16="http://schemas.microsoft.com/office/drawing/2014/main" id="{F9E9F28A-C455-4F27-9ED9-122672CCDB84}"/>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16300</xdr:colOff>
      <xdr:row>25</xdr:row>
      <xdr:rowOff>1486</xdr:rowOff>
    </xdr:to>
    <xdr:pic>
      <xdr:nvPicPr>
        <xdr:cNvPr id="60" name="Picture 59">
          <a:extLst>
            <a:ext uri="{FF2B5EF4-FFF2-40B4-BE49-F238E27FC236}">
              <a16:creationId xmlns:a16="http://schemas.microsoft.com/office/drawing/2014/main" id="{BAC620CA-FEDA-4D5B-9558-2CDB4E5A11B6}"/>
            </a:ext>
          </a:extLst>
        </xdr:cNvPr>
        <xdr:cNvPicPr>
          <a:picLocks noChangeAspect="1"/>
        </xdr:cNvPicPr>
      </xdr:nvPicPr>
      <xdr:blipFill>
        <a:blip xmlns:r="http://schemas.openxmlformats.org/officeDocument/2006/relationships" r:embed="rId31"/>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325626</xdr:colOff>
      <xdr:row>73</xdr:row>
      <xdr:rowOff>66558</xdr:rowOff>
    </xdr:from>
    <xdr:to>
      <xdr:col>45</xdr:col>
      <xdr:colOff>715327</xdr:colOff>
      <xdr:row>87</xdr:row>
      <xdr:rowOff>169360</xdr:rowOff>
    </xdr:to>
    <xdr:grpSp>
      <xdr:nvGrpSpPr>
        <xdr:cNvPr id="9" name="Group 8">
          <a:extLst>
            <a:ext uri="{FF2B5EF4-FFF2-40B4-BE49-F238E27FC236}">
              <a16:creationId xmlns:a16="http://schemas.microsoft.com/office/drawing/2014/main" id="{7A9CA38A-6719-49A7-ABE9-A2230611159C}"/>
            </a:ext>
          </a:extLst>
        </xdr:cNvPr>
        <xdr:cNvGrpSpPr/>
      </xdr:nvGrpSpPr>
      <xdr:grpSpPr>
        <a:xfrm>
          <a:off x="8726676" y="14077833"/>
          <a:ext cx="22240051" cy="2931727"/>
          <a:chOff x="676275" y="16478250"/>
          <a:chExt cx="28599224" cy="4548980"/>
        </a:xfrm>
      </xdr:grpSpPr>
      <xdr:graphicFrame macro="">
        <xdr:nvGraphicFramePr>
          <xdr:cNvPr id="10" name="Diagram 9">
            <a:extLst>
              <a:ext uri="{FF2B5EF4-FFF2-40B4-BE49-F238E27FC236}">
                <a16:creationId xmlns:a16="http://schemas.microsoft.com/office/drawing/2014/main" id="{F1B3F25F-EF17-88F4-5399-367A8F430B07}"/>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32" r:lo="rId33" r:qs="rId34" r:cs="rId35"/>
          </a:graphicData>
        </a:graphic>
      </xdr:graphicFrame>
      <xdr:sp macro="" textlink="">
        <xdr:nvSpPr>
          <xdr:cNvPr id="11" name="TextBox 10">
            <a:extLst>
              <a:ext uri="{FF2B5EF4-FFF2-40B4-BE49-F238E27FC236}">
                <a16:creationId xmlns:a16="http://schemas.microsoft.com/office/drawing/2014/main" id="{1F8A16A0-D86D-399A-8712-063B20FC64A6}"/>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3" name="TextBox 12">
            <a:extLst>
              <a:ext uri="{FF2B5EF4-FFF2-40B4-BE49-F238E27FC236}">
                <a16:creationId xmlns:a16="http://schemas.microsoft.com/office/drawing/2014/main" id="{7DAC1324-EA16-D67D-4049-9EE0FE302D18}"/>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4" name="TextBox 13">
            <a:extLst>
              <a:ext uri="{FF2B5EF4-FFF2-40B4-BE49-F238E27FC236}">
                <a16:creationId xmlns:a16="http://schemas.microsoft.com/office/drawing/2014/main" id="{BF054FA7-5A69-F9BC-C4E0-0212F99F4558}"/>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5" name="TextBox 14">
            <a:extLst>
              <a:ext uri="{FF2B5EF4-FFF2-40B4-BE49-F238E27FC236}">
                <a16:creationId xmlns:a16="http://schemas.microsoft.com/office/drawing/2014/main" id="{5840DE39-0222-14B6-E783-ED131C3CC119}"/>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16" name="TextBox 15">
            <a:extLst>
              <a:ext uri="{FF2B5EF4-FFF2-40B4-BE49-F238E27FC236}">
                <a16:creationId xmlns:a16="http://schemas.microsoft.com/office/drawing/2014/main" id="{A9A007C7-5051-19EB-643E-7BE8170EB458}"/>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7" name="Arrow: Chevron 16">
          <a:extLst>
            <a:ext uri="{FF2B5EF4-FFF2-40B4-BE49-F238E27FC236}">
              <a16:creationId xmlns:a16="http://schemas.microsoft.com/office/drawing/2014/main" id="{5EA515D1-5401-47CA-AFA6-422A4CA43FA5}"/>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8" name="Diagram 17">
          <a:extLst>
            <a:ext uri="{FF2B5EF4-FFF2-40B4-BE49-F238E27FC236}">
              <a16:creationId xmlns:a16="http://schemas.microsoft.com/office/drawing/2014/main" id="{DA6DDA0A-0B52-4FC9-8727-6421A3FE4EA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 r:lo="rId38" r:qs="rId39" r:cs="rId4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19" name="Diagram 18">
          <a:extLst>
            <a:ext uri="{FF2B5EF4-FFF2-40B4-BE49-F238E27FC236}">
              <a16:creationId xmlns:a16="http://schemas.microsoft.com/office/drawing/2014/main" id="{86E2694A-C695-43C6-9804-82854715C8A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 r:lo="rId43" r:qs="rId44" r:cs="rId45"/>
        </a:graphicData>
      </a:graphic>
    </xdr:graphicFrame>
    <xdr:clientData/>
  </xdr:twoCellAnchor>
  <xdr:twoCellAnchor>
    <xdr:from>
      <xdr:col>16</xdr:col>
      <xdr:colOff>324485</xdr:colOff>
      <xdr:row>70</xdr:row>
      <xdr:rowOff>54217</xdr:rowOff>
    </xdr:from>
    <xdr:to>
      <xdr:col>28</xdr:col>
      <xdr:colOff>362966</xdr:colOff>
      <xdr:row>81</xdr:row>
      <xdr:rowOff>63138</xdr:rowOff>
    </xdr:to>
    <xdr:grpSp>
      <xdr:nvGrpSpPr>
        <xdr:cNvPr id="20" name="Group 19">
          <a:extLst>
            <a:ext uri="{FF2B5EF4-FFF2-40B4-BE49-F238E27FC236}">
              <a16:creationId xmlns:a16="http://schemas.microsoft.com/office/drawing/2014/main" id="{91B0F03C-2C7F-460A-95F2-387B955AE83B}"/>
            </a:ext>
          </a:extLst>
        </xdr:cNvPr>
        <xdr:cNvGrpSpPr/>
      </xdr:nvGrpSpPr>
      <xdr:grpSpPr>
        <a:xfrm>
          <a:off x="8239760" y="13493992"/>
          <a:ext cx="6829806" cy="2209196"/>
          <a:chOff x="49764" y="15486396"/>
          <a:chExt cx="8675301" cy="3356873"/>
        </a:xfrm>
      </xdr:grpSpPr>
      <xdr:sp macro="" textlink="">
        <xdr:nvSpPr>
          <xdr:cNvPr id="21" name="TextBox 20">
            <a:extLst>
              <a:ext uri="{FF2B5EF4-FFF2-40B4-BE49-F238E27FC236}">
                <a16:creationId xmlns:a16="http://schemas.microsoft.com/office/drawing/2014/main" id="{7AAE8BF7-27A3-A34A-CB97-2443BB86F905}"/>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2" name="TextBox 21">
            <a:extLst>
              <a:ext uri="{FF2B5EF4-FFF2-40B4-BE49-F238E27FC236}">
                <a16:creationId xmlns:a16="http://schemas.microsoft.com/office/drawing/2014/main" id="{1D65D4D3-782C-43E2-F74A-84F83013C29B}"/>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3" name="TextBox 22">
            <a:extLst>
              <a:ext uri="{FF2B5EF4-FFF2-40B4-BE49-F238E27FC236}">
                <a16:creationId xmlns:a16="http://schemas.microsoft.com/office/drawing/2014/main" id="{BBA79129-74C3-09AC-79E4-71C2DC11C05E}"/>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4" name="TextBox 23">
            <a:extLst>
              <a:ext uri="{FF2B5EF4-FFF2-40B4-BE49-F238E27FC236}">
                <a16:creationId xmlns:a16="http://schemas.microsoft.com/office/drawing/2014/main" id="{EAB82BF9-3DFF-A318-6158-A24F409DAB69}"/>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5" name="TextBox 24">
            <a:extLst>
              <a:ext uri="{FF2B5EF4-FFF2-40B4-BE49-F238E27FC236}">
                <a16:creationId xmlns:a16="http://schemas.microsoft.com/office/drawing/2014/main" id="{AE9C6301-1A21-9271-231E-43314A58A618}"/>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6" name="TextBox 25">
            <a:extLst>
              <a:ext uri="{FF2B5EF4-FFF2-40B4-BE49-F238E27FC236}">
                <a16:creationId xmlns:a16="http://schemas.microsoft.com/office/drawing/2014/main" id="{C61C6F49-841A-1AE0-1CAB-D53BD8BC6957}"/>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27" name="TextBox 26">
          <a:extLst>
            <a:ext uri="{FF2B5EF4-FFF2-40B4-BE49-F238E27FC236}">
              <a16:creationId xmlns:a16="http://schemas.microsoft.com/office/drawing/2014/main" id="{0FA40FE2-45D2-4B28-A04C-4DF87E0058CD}"/>
            </a:ext>
          </a:extLst>
        </xdr:cNvPr>
        <xdr:cNvSpPr txBox="1"/>
      </xdr:nvSpPr>
      <xdr:spPr>
        <a:xfrm>
          <a:off x="70274"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28" name="Arrow: Chevron 27">
          <a:extLst>
            <a:ext uri="{FF2B5EF4-FFF2-40B4-BE49-F238E27FC236}">
              <a16:creationId xmlns:a16="http://schemas.microsoft.com/office/drawing/2014/main" id="{237E8DF6-ABF3-46C7-9CED-5D45A6D66812}"/>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9" name="Straight Connector 28">
          <a:extLst>
            <a:ext uri="{FF2B5EF4-FFF2-40B4-BE49-F238E27FC236}">
              <a16:creationId xmlns:a16="http://schemas.microsoft.com/office/drawing/2014/main" id="{31238276-92C0-4EE6-A422-FE120550057C}"/>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61" name="Arrow: Chevron 60">
          <a:extLst>
            <a:ext uri="{FF2B5EF4-FFF2-40B4-BE49-F238E27FC236}">
              <a16:creationId xmlns:a16="http://schemas.microsoft.com/office/drawing/2014/main" id="{2B33C1B9-3ACA-47A8-944F-3AECCBB5D336}"/>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62" name="TextBox 61">
          <a:extLst>
            <a:ext uri="{FF2B5EF4-FFF2-40B4-BE49-F238E27FC236}">
              <a16:creationId xmlns:a16="http://schemas.microsoft.com/office/drawing/2014/main" id="{74C17930-09A5-4515-874F-4106BAACF34A}"/>
            </a:ext>
          </a:extLst>
        </xdr:cNvPr>
        <xdr:cNvSpPr txBox="1"/>
      </xdr:nvSpPr>
      <xdr:spPr>
        <a:xfrm>
          <a:off x="9738518" y="13363608"/>
          <a:ext cx="284702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63" name="Diagram 62">
          <a:extLst>
            <a:ext uri="{FF2B5EF4-FFF2-40B4-BE49-F238E27FC236}">
              <a16:creationId xmlns:a16="http://schemas.microsoft.com/office/drawing/2014/main" id="{706D2DA1-DA27-46AD-82E7-B460F535767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7" r:lo="rId48" r:qs="rId49" r:cs="rId50"/>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64" name="Diagram 63">
          <a:extLst>
            <a:ext uri="{FF2B5EF4-FFF2-40B4-BE49-F238E27FC236}">
              <a16:creationId xmlns:a16="http://schemas.microsoft.com/office/drawing/2014/main" id="{A42D32AC-3FF8-4627-8F97-662ED1154D6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2" r:lo="rId53" r:qs="rId54" r:cs="rId5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65" name="Diagram 64">
          <a:extLst>
            <a:ext uri="{FF2B5EF4-FFF2-40B4-BE49-F238E27FC236}">
              <a16:creationId xmlns:a16="http://schemas.microsoft.com/office/drawing/2014/main" id="{A7E69533-C6CB-4FA7-8588-48E0B7597C3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7" r:lo="rId58" r:qs="rId59" r:cs="rId60"/>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6" name="Oval 65">
          <a:extLst>
            <a:ext uri="{FF2B5EF4-FFF2-40B4-BE49-F238E27FC236}">
              <a16:creationId xmlns:a16="http://schemas.microsoft.com/office/drawing/2014/main" id="{293F5521-6595-4C6C-8D45-C1DB9FE24F3C}"/>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7" name="Oval 66">
          <a:extLst>
            <a:ext uri="{FF2B5EF4-FFF2-40B4-BE49-F238E27FC236}">
              <a16:creationId xmlns:a16="http://schemas.microsoft.com/office/drawing/2014/main" id="{8E6021F8-F2D3-4F6C-8207-46983FEF513C}"/>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8" name="Oval 67">
          <a:extLst>
            <a:ext uri="{FF2B5EF4-FFF2-40B4-BE49-F238E27FC236}">
              <a16:creationId xmlns:a16="http://schemas.microsoft.com/office/drawing/2014/main" id="{24B3675B-93BA-43B3-8437-579663F7628D}"/>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9" name="Oval 68">
          <a:extLst>
            <a:ext uri="{FF2B5EF4-FFF2-40B4-BE49-F238E27FC236}">
              <a16:creationId xmlns:a16="http://schemas.microsoft.com/office/drawing/2014/main" id="{F8F29B9C-279B-4483-AABB-26FF3478536D}"/>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70" name="Oval 69">
          <a:extLst>
            <a:ext uri="{FF2B5EF4-FFF2-40B4-BE49-F238E27FC236}">
              <a16:creationId xmlns:a16="http://schemas.microsoft.com/office/drawing/2014/main" id="{5B29446E-D23C-4015-9643-8A356B5A62F4}"/>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71" name="Oval 70">
          <a:extLst>
            <a:ext uri="{FF2B5EF4-FFF2-40B4-BE49-F238E27FC236}">
              <a16:creationId xmlns:a16="http://schemas.microsoft.com/office/drawing/2014/main" id="{F4C4C545-A070-4953-BAB2-61B85EC1E068}"/>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72" name="Oval 71">
          <a:extLst>
            <a:ext uri="{FF2B5EF4-FFF2-40B4-BE49-F238E27FC236}">
              <a16:creationId xmlns:a16="http://schemas.microsoft.com/office/drawing/2014/main" id="{7E7C81A7-A59A-4967-BF7B-D73B0752BA41}"/>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73" name="Oval 72">
          <a:extLst>
            <a:ext uri="{FF2B5EF4-FFF2-40B4-BE49-F238E27FC236}">
              <a16:creationId xmlns:a16="http://schemas.microsoft.com/office/drawing/2014/main" id="{3A12D42A-8548-4B01-B946-D7F5E9DE7153}"/>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4" name="Oval 73">
          <a:extLst>
            <a:ext uri="{FF2B5EF4-FFF2-40B4-BE49-F238E27FC236}">
              <a16:creationId xmlns:a16="http://schemas.microsoft.com/office/drawing/2014/main" id="{60B26722-6F2F-4B67-BAEE-87190D7D9148}"/>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5" name="Oval 74">
          <a:extLst>
            <a:ext uri="{FF2B5EF4-FFF2-40B4-BE49-F238E27FC236}">
              <a16:creationId xmlns:a16="http://schemas.microsoft.com/office/drawing/2014/main" id="{68BBDCA7-9B8D-4939-8617-C414994D556A}"/>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6" name="Oval 75">
          <a:extLst>
            <a:ext uri="{FF2B5EF4-FFF2-40B4-BE49-F238E27FC236}">
              <a16:creationId xmlns:a16="http://schemas.microsoft.com/office/drawing/2014/main" id="{0CEC42DB-FEE2-4B3B-A085-744D1D40B1B0}"/>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7" name="Oval 76">
          <a:extLst>
            <a:ext uri="{FF2B5EF4-FFF2-40B4-BE49-F238E27FC236}">
              <a16:creationId xmlns:a16="http://schemas.microsoft.com/office/drawing/2014/main" id="{7B641DBE-E56F-4913-B322-23CFA665A5A0}"/>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8" name="Oval 77">
          <a:extLst>
            <a:ext uri="{FF2B5EF4-FFF2-40B4-BE49-F238E27FC236}">
              <a16:creationId xmlns:a16="http://schemas.microsoft.com/office/drawing/2014/main" id="{AE660DB0-D5FC-454B-B2AC-EDD114E0F045}"/>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25</xdr:col>
      <xdr:colOff>530650</xdr:colOff>
      <xdr:row>24</xdr:row>
      <xdr:rowOff>188176</xdr:rowOff>
    </xdr:to>
    <xdr:pic>
      <xdr:nvPicPr>
        <xdr:cNvPr id="79" name="Picture 78">
          <a:extLst>
            <a:ext uri="{FF2B5EF4-FFF2-40B4-BE49-F238E27FC236}">
              <a16:creationId xmlns:a16="http://schemas.microsoft.com/office/drawing/2014/main" id="{0CA1A848-0F29-4A92-8C1F-CD5507D473BA}"/>
            </a:ext>
          </a:extLst>
        </xdr:cNvPr>
        <xdr:cNvPicPr>
          <a:picLocks noChangeAspect="1"/>
        </xdr:cNvPicPr>
      </xdr:nvPicPr>
      <xdr:blipFill>
        <a:blip xmlns:r="http://schemas.openxmlformats.org/officeDocument/2006/relationships" r:embed="rId31"/>
        <a:stretch>
          <a:fillRect/>
        </a:stretch>
      </xdr:blipFill>
      <xdr:spPr>
        <a:xfrm>
          <a:off x="3043768" y="178012"/>
          <a:ext cx="9518862" cy="4585974"/>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95250</xdr:rowOff>
    </xdr:from>
    <xdr:to>
      <xdr:col>3</xdr:col>
      <xdr:colOff>53884</xdr:colOff>
      <xdr:row>10</xdr:row>
      <xdr:rowOff>53340</xdr:rowOff>
    </xdr:to>
    <xdr:pic>
      <xdr:nvPicPr>
        <xdr:cNvPr id="3" name="Picture 2">
          <a:extLst>
            <a:ext uri="{FF2B5EF4-FFF2-40B4-BE49-F238E27FC236}">
              <a16:creationId xmlns:a16="http://schemas.microsoft.com/office/drawing/2014/main" id="{E8F14F74-08A8-4467-A375-A08EAA2F3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1120140"/>
          <a:ext cx="1579789" cy="647700"/>
        </a:xfrm>
        <a:prstGeom prst="rect">
          <a:avLst/>
        </a:prstGeom>
      </xdr:spPr>
    </xdr:pic>
    <xdr:clientData/>
  </xdr:twoCellAnchor>
  <xdr:twoCellAnchor editAs="oneCell">
    <xdr:from>
      <xdr:col>0</xdr:col>
      <xdr:colOff>0</xdr:colOff>
      <xdr:row>6</xdr:row>
      <xdr:rowOff>12276</xdr:rowOff>
    </xdr:from>
    <xdr:to>
      <xdr:col>21</xdr:col>
      <xdr:colOff>167802</xdr:colOff>
      <xdr:row>39</xdr:row>
      <xdr:rowOff>20757</xdr:rowOff>
    </xdr:to>
    <xdr:pic>
      <xdr:nvPicPr>
        <xdr:cNvPr id="7" name="Picture 6">
          <a:extLst>
            <a:ext uri="{FF2B5EF4-FFF2-40B4-BE49-F238E27FC236}">
              <a16:creationId xmlns:a16="http://schemas.microsoft.com/office/drawing/2014/main" id="{DABE98AA-5365-41E4-BA6E-A73B84E6F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44786"/>
          <a:ext cx="10616727" cy="5662521"/>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2" name="Picture 1">
          <a:extLst>
            <a:ext uri="{FF2B5EF4-FFF2-40B4-BE49-F238E27FC236}">
              <a16:creationId xmlns:a16="http://schemas.microsoft.com/office/drawing/2014/main" id="{3DEB22C6-97B0-43A2-A33F-870D0358B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16">
          <cell r="X16" t="e">
            <v>#DIV/0!</v>
          </cell>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xperience.arcgis.com/experience/bc91cb866b1d4771935fe4254877cbd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F4C3-5B7C-48E6-8DC3-6EBE7539FCF4}">
  <sheetPr>
    <tabColor theme="7"/>
  </sheetPr>
  <dimension ref="A1:AG132"/>
  <sheetViews>
    <sheetView showGridLines="0" showRowColHeaders="0" tabSelected="1" topLeftCell="A59" workbookViewId="0">
      <selection activeCell="K82" sqref="K82:R82"/>
    </sheetView>
  </sheetViews>
  <sheetFormatPr defaultColWidth="10.6640625" defaultRowHeight="15.75" x14ac:dyDescent="0.2"/>
  <cols>
    <col min="1" max="5" width="6" style="7" customWidth="1"/>
    <col min="6" max="25" width="5.6640625" style="7" customWidth="1"/>
    <col min="26" max="26" width="6.88671875" style="7" customWidth="1"/>
    <col min="27" max="16384" width="10.6640625" style="7"/>
  </cols>
  <sheetData>
    <row r="1" spans="1:26" x14ac:dyDescent="0.2">
      <c r="A1" s="342"/>
      <c r="B1" s="342"/>
      <c r="C1" s="342"/>
      <c r="D1" s="342"/>
      <c r="E1" s="342"/>
      <c r="F1" s="342"/>
      <c r="G1" s="342"/>
      <c r="H1" s="342"/>
      <c r="I1" s="342"/>
      <c r="J1" s="342"/>
      <c r="K1" s="342"/>
      <c r="L1" s="342"/>
      <c r="M1" s="342"/>
      <c r="N1" s="342"/>
      <c r="O1" s="342"/>
      <c r="P1" s="342"/>
      <c r="Q1" s="342"/>
      <c r="R1" s="342"/>
      <c r="S1" s="342"/>
      <c r="T1" s="342"/>
      <c r="U1" s="342"/>
      <c r="V1" s="342"/>
      <c r="W1" s="342"/>
      <c r="X1" s="342"/>
      <c r="Y1" s="342"/>
      <c r="Z1" s="342"/>
    </row>
    <row r="2" spans="1:26" ht="15"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row>
    <row r="3" spans="1:26" ht="15" customHeight="1" x14ac:dyDescent="0.2">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row>
    <row r="4" spans="1:26" ht="15" customHeight="1" x14ac:dyDescent="0.2">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row>
    <row r="5" spans="1:26" ht="15" customHeight="1" x14ac:dyDescent="0.2">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row>
    <row r="6" spans="1:26" ht="15" customHeight="1" x14ac:dyDescent="0.2">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row>
    <row r="7" spans="1:26" ht="15" customHeight="1" x14ac:dyDescent="0.2">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row>
    <row r="8" spans="1:26" ht="15" customHeight="1" x14ac:dyDescent="0.2">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6" ht="15" customHeight="1" x14ac:dyDescent="0.2">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row>
    <row r="10" spans="1:26" ht="15" customHeight="1" x14ac:dyDescent="0.2">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row>
    <row r="11" spans="1:26" ht="15" customHeight="1" x14ac:dyDescent="0.2">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row>
    <row r="12" spans="1:26" ht="15" customHeight="1" x14ac:dyDescent="0.2">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row>
    <row r="13" spans="1:26" ht="15" customHeight="1" x14ac:dyDescent="0.2">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row>
    <row r="14" spans="1:26" ht="15" customHeight="1" x14ac:dyDescent="0.2">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row>
    <row r="15" spans="1:26" ht="15" customHeight="1" x14ac:dyDescent="0.2">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row>
    <row r="16" spans="1:26" ht="15" customHeight="1" x14ac:dyDescent="0.2">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row>
    <row r="17" spans="1:32" ht="15" customHeight="1" x14ac:dyDescent="0.2">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row>
    <row r="18" spans="1:32" ht="15" customHeight="1" x14ac:dyDescent="0.2">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row>
    <row r="19" spans="1:32" ht="15" customHeight="1" x14ac:dyDescent="0.2">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F19" s="7" t="s">
        <v>389</v>
      </c>
    </row>
    <row r="20" spans="1:32" ht="15" customHeight="1" x14ac:dyDescent="0.2">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row>
    <row r="21" spans="1:32" ht="15" customHeight="1" x14ac:dyDescent="0.2">
      <c r="A21" s="343"/>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row>
    <row r="22" spans="1:32" ht="15" customHeight="1" x14ac:dyDescent="0.2">
      <c r="A22" s="343"/>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B22" s="260"/>
      <c r="AC22" s="260"/>
      <c r="AD22" s="260"/>
      <c r="AE22" s="260"/>
      <c r="AF22" s="149"/>
    </row>
    <row r="23" spans="1:32" ht="15" customHeight="1" x14ac:dyDescent="0.2">
      <c r="A23" s="343"/>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B23" s="260"/>
      <c r="AC23" s="260"/>
      <c r="AD23" s="260"/>
      <c r="AE23" s="260"/>
      <c r="AF23" s="149"/>
    </row>
    <row r="24" spans="1:32" ht="15" customHeight="1" x14ac:dyDescent="0.2">
      <c r="A24" s="343"/>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B24" s="260"/>
      <c r="AC24" s="260"/>
      <c r="AD24" s="260"/>
      <c r="AE24" s="260"/>
      <c r="AF24" s="149"/>
    </row>
    <row r="25" spans="1:32" ht="15" customHeight="1" x14ac:dyDescent="0.2">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B25" s="260"/>
      <c r="AC25" s="260"/>
      <c r="AD25" s="260"/>
      <c r="AE25" s="260"/>
      <c r="AF25" s="149"/>
    </row>
    <row r="26" spans="1:32" ht="15" customHeight="1" x14ac:dyDescent="0.2">
      <c r="A26" s="343"/>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B26" s="149"/>
      <c r="AC26" s="149"/>
      <c r="AD26" s="149"/>
      <c r="AE26" s="149"/>
      <c r="AF26" s="149"/>
    </row>
    <row r="27" spans="1:32" ht="15" customHeight="1" x14ac:dyDescent="0.2">
      <c r="A27" s="343"/>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B27" s="149"/>
      <c r="AC27" s="149"/>
      <c r="AD27" s="149"/>
      <c r="AE27" s="149"/>
      <c r="AF27" s="149"/>
    </row>
    <row r="28" spans="1:32" ht="15" customHeight="1" x14ac:dyDescent="0.2">
      <c r="A28" s="343"/>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B28" s="149"/>
      <c r="AC28" s="149"/>
      <c r="AD28" s="149"/>
      <c r="AE28" s="149"/>
      <c r="AF28" s="149"/>
    </row>
    <row r="29" spans="1:32" ht="15" customHeight="1" x14ac:dyDescent="0.2">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row>
    <row r="30" spans="1:32" ht="15" customHeight="1" x14ac:dyDescent="0.2">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row>
    <row r="31" spans="1:32" ht="15" customHeight="1" x14ac:dyDescent="0.2">
      <c r="A31" s="343"/>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row>
    <row r="32" spans="1:32" ht="15" customHeight="1" x14ac:dyDescent="0.2">
      <c r="A32" s="343"/>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row>
    <row r="33" spans="1:26" ht="15" customHeight="1" x14ac:dyDescent="0.2">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row>
    <row r="34" spans="1:26" ht="15" customHeight="1" x14ac:dyDescent="0.2">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row>
    <row r="35" spans="1:26" ht="15" customHeight="1" x14ac:dyDescent="0.2">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row>
    <row r="36" spans="1:26" ht="15" customHeight="1" x14ac:dyDescent="0.2">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row>
    <row r="37" spans="1:26" x14ac:dyDescent="0.2">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row>
    <row r="38" spans="1:26" x14ac:dyDescent="0.2">
      <c r="A38" s="345" t="s">
        <v>463</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row>
    <row r="39" spans="1:26" ht="15" customHeight="1" x14ac:dyDescent="0.2">
      <c r="A39" s="346" t="s">
        <v>549</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row>
    <row r="40" spans="1:26" ht="17.45" customHeight="1" x14ac:dyDescent="0.2">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221"/>
    </row>
    <row r="61" spans="11:33" ht="15" customHeight="1" x14ac:dyDescent="0.4">
      <c r="L61" s="150"/>
      <c r="M61" s="150"/>
      <c r="N61" s="150"/>
      <c r="O61" s="150"/>
      <c r="P61" s="150"/>
      <c r="Q61" s="150"/>
      <c r="R61" s="150"/>
      <c r="S61" s="150"/>
    </row>
    <row r="62" spans="11:33" ht="15" customHeight="1" x14ac:dyDescent="0.2">
      <c r="K62" s="348" t="s">
        <v>390</v>
      </c>
      <c r="L62" s="348"/>
      <c r="M62" s="348"/>
      <c r="N62" s="348"/>
      <c r="O62" s="348"/>
      <c r="P62" s="348"/>
      <c r="Q62" s="348"/>
      <c r="R62" s="348"/>
      <c r="S62" s="348"/>
      <c r="AB62" s="261"/>
      <c r="AC62" s="261"/>
      <c r="AD62" s="261"/>
      <c r="AE62" s="261"/>
      <c r="AF62" s="261"/>
      <c r="AG62" s="261"/>
    </row>
    <row r="63" spans="11:33" ht="15" customHeight="1" x14ac:dyDescent="0.2">
      <c r="K63" s="348"/>
      <c r="L63" s="348"/>
      <c r="M63" s="348"/>
      <c r="N63" s="348"/>
      <c r="O63" s="348"/>
      <c r="P63" s="348"/>
      <c r="Q63" s="348"/>
      <c r="R63" s="348"/>
      <c r="S63" s="348"/>
      <c r="AB63" s="261"/>
      <c r="AC63" s="261"/>
      <c r="AD63" s="261"/>
      <c r="AE63" s="261"/>
      <c r="AF63" s="261"/>
      <c r="AG63" s="261"/>
    </row>
    <row r="64" spans="11:33" ht="15" customHeight="1" x14ac:dyDescent="0.2">
      <c r="K64" s="348"/>
      <c r="L64" s="348"/>
      <c r="M64" s="348"/>
      <c r="N64" s="348"/>
      <c r="O64" s="348"/>
      <c r="P64" s="348"/>
      <c r="Q64" s="348"/>
      <c r="R64" s="348"/>
      <c r="S64" s="348"/>
    </row>
    <row r="65" spans="1:26" ht="15" customHeight="1" x14ac:dyDescent="0.2"/>
    <row r="66" spans="1:26" ht="15" customHeight="1" x14ac:dyDescent="0.2">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1:26" ht="15" customHeight="1" x14ac:dyDescent="0.2">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1:26" ht="15" customHeight="1" x14ac:dyDescent="0.2">
      <c r="A68" s="343"/>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1:26" ht="15" customHeight="1" x14ac:dyDescent="0.2">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row r="70" spans="1:26" ht="15" customHeight="1" x14ac:dyDescent="0.2">
      <c r="A70" s="343"/>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row>
    <row r="71" spans="1:26" ht="15" customHeight="1" x14ac:dyDescent="0.2">
      <c r="A71" s="343"/>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row>
    <row r="72" spans="1:26" ht="15" customHeight="1" x14ac:dyDescent="0.2">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row>
    <row r="73" spans="1:26" ht="15" customHeight="1" x14ac:dyDescent="0.2">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row>
    <row r="74" spans="1:26" ht="15" customHeight="1" x14ac:dyDescent="0.2">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row>
    <row r="75" spans="1:26" ht="15" customHeight="1" x14ac:dyDescent="0.2">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row>
    <row r="76" spans="1:26" ht="15" customHeight="1" x14ac:dyDescent="0.2">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row>
    <row r="77" spans="1:26" ht="15" customHeight="1" x14ac:dyDescent="0.2">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row>
    <row r="78" spans="1:26" ht="15" customHeight="1" x14ac:dyDescent="0.2">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row>
    <row r="79" spans="1:26" ht="15" customHeight="1" x14ac:dyDescent="0.2">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row>
    <row r="80" spans="1:26" ht="15" customHeight="1" x14ac:dyDescent="0.2">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row>
    <row r="81" spans="1:26" ht="23.45" customHeight="1" thickBot="1" x14ac:dyDescent="0.25">
      <c r="A81" s="349" t="s">
        <v>550</v>
      </c>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row>
    <row r="82" spans="1:26" ht="16.5" thickBot="1" x14ac:dyDescent="0.25">
      <c r="A82" s="350" t="s">
        <v>0</v>
      </c>
      <c r="B82" s="350"/>
      <c r="C82" s="350"/>
      <c r="D82" s="350"/>
      <c r="E82" s="350"/>
      <c r="F82" s="350"/>
      <c r="G82" s="350"/>
      <c r="H82" s="350"/>
      <c r="I82" s="350"/>
      <c r="J82" s="14"/>
      <c r="K82" s="351"/>
      <c r="L82" s="352"/>
      <c r="M82" s="352"/>
      <c r="N82" s="352"/>
      <c r="O82" s="352"/>
      <c r="P82" s="352"/>
      <c r="Q82" s="352"/>
      <c r="R82" s="353"/>
      <c r="S82" s="354" t="s">
        <v>79</v>
      </c>
      <c r="T82" s="354"/>
      <c r="U82" s="355" t="s">
        <v>391</v>
      </c>
      <c r="V82" s="355"/>
      <c r="W82" s="356"/>
      <c r="X82" s="356"/>
      <c r="Y82" s="356"/>
      <c r="Z82" s="356"/>
    </row>
    <row r="83" spans="1:26" ht="16.5" thickBot="1" x14ac:dyDescent="0.25">
      <c r="A83" s="357" t="s">
        <v>392</v>
      </c>
      <c r="B83" s="357"/>
      <c r="C83" s="357"/>
      <c r="D83" s="357"/>
      <c r="E83" s="357"/>
      <c r="F83" s="357"/>
      <c r="G83" s="357"/>
      <c r="H83" s="357"/>
      <c r="I83" s="357"/>
      <c r="J83" s="358"/>
      <c r="K83" s="351"/>
      <c r="L83" s="352"/>
      <c r="M83" s="352"/>
      <c r="N83" s="352"/>
      <c r="O83" s="352"/>
      <c r="P83" s="352"/>
      <c r="Q83" s="352"/>
      <c r="R83" s="353"/>
      <c r="S83" s="354"/>
      <c r="T83" s="354"/>
      <c r="U83" s="359"/>
      <c r="V83" s="360"/>
      <c r="W83" s="152"/>
      <c r="X83" s="361" t="s">
        <v>202</v>
      </c>
      <c r="Y83" s="361"/>
      <c r="Z83" s="361"/>
    </row>
    <row r="84" spans="1:26" ht="16.5" customHeight="1" thickBot="1" x14ac:dyDescent="0.25">
      <c r="A84" s="262" t="s">
        <v>78</v>
      </c>
      <c r="B84" s="262"/>
      <c r="C84" s="262"/>
      <c r="D84" s="262"/>
      <c r="E84" s="262"/>
      <c r="F84" s="262"/>
      <c r="G84" s="262"/>
      <c r="H84" s="262"/>
      <c r="I84" s="262"/>
      <c r="J84" s="262"/>
      <c r="K84" s="262"/>
      <c r="L84" s="262"/>
      <c r="M84" s="262"/>
      <c r="N84" s="262"/>
      <c r="O84" s="262"/>
      <c r="P84" s="153"/>
      <c r="Q84" s="362" t="s">
        <v>198</v>
      </c>
      <c r="R84" s="337" t="s">
        <v>196</v>
      </c>
      <c r="S84" s="337"/>
      <c r="T84" s="363"/>
      <c r="U84" s="364"/>
      <c r="V84" s="364"/>
      <c r="W84" s="365"/>
      <c r="X84" s="132"/>
      <c r="Y84" s="155"/>
      <c r="Z84" s="136"/>
    </row>
    <row r="85" spans="1:26" ht="15" customHeight="1" thickBot="1" x14ac:dyDescent="0.25">
      <c r="A85" s="282">
        <v>45545</v>
      </c>
      <c r="B85" s="282"/>
      <c r="C85" s="282"/>
      <c r="D85" s="282"/>
      <c r="E85" s="282"/>
      <c r="F85" s="283" t="s">
        <v>551</v>
      </c>
      <c r="G85" s="283"/>
      <c r="H85" s="283"/>
      <c r="I85" s="283"/>
      <c r="J85" s="283"/>
      <c r="K85" s="283"/>
      <c r="L85" s="283"/>
      <c r="M85" s="283"/>
      <c r="N85" s="283"/>
      <c r="O85" s="283"/>
      <c r="Q85" s="362"/>
      <c r="R85" s="156" t="s">
        <v>197</v>
      </c>
      <c r="S85" s="284"/>
      <c r="T85" s="285"/>
      <c r="U85" s="285"/>
      <c r="V85" s="285"/>
      <c r="W85" s="286"/>
      <c r="X85" s="157"/>
      <c r="Y85" s="157"/>
      <c r="Z85" s="157"/>
    </row>
    <row r="86" spans="1:26" ht="15" customHeight="1" thickBot="1" x14ac:dyDescent="0.25">
      <c r="A86" s="269">
        <v>45559</v>
      </c>
      <c r="B86" s="269"/>
      <c r="C86" s="269"/>
      <c r="D86" s="269"/>
      <c r="E86" s="269"/>
      <c r="F86" s="270" t="s">
        <v>552</v>
      </c>
      <c r="G86" s="270"/>
      <c r="H86" s="270"/>
      <c r="I86" s="270"/>
      <c r="J86" s="270"/>
      <c r="K86" s="270"/>
      <c r="L86" s="270"/>
      <c r="M86" s="270"/>
      <c r="N86" s="270"/>
      <c r="O86" s="270"/>
      <c r="Q86" s="362"/>
      <c r="R86" s="337" t="s">
        <v>195</v>
      </c>
      <c r="S86" s="337"/>
      <c r="T86" s="337"/>
      <c r="U86" s="337"/>
      <c r="V86" s="337"/>
      <c r="W86" s="338"/>
      <c r="X86" s="338"/>
      <c r="Y86" s="338"/>
      <c r="Z86" s="338"/>
    </row>
    <row r="87" spans="1:26" ht="15" customHeight="1" x14ac:dyDescent="0.2">
      <c r="A87" s="269" t="s">
        <v>553</v>
      </c>
      <c r="B87" s="269"/>
      <c r="C87" s="269"/>
      <c r="D87" s="269"/>
      <c r="E87" s="269"/>
      <c r="F87" s="270" t="s">
        <v>74</v>
      </c>
      <c r="G87" s="270"/>
      <c r="H87" s="270"/>
      <c r="I87" s="270"/>
      <c r="J87" s="270"/>
      <c r="K87" s="270"/>
      <c r="L87" s="270"/>
      <c r="M87" s="270"/>
      <c r="N87" s="270"/>
      <c r="O87" s="270"/>
      <c r="Q87" s="362"/>
      <c r="R87" s="339"/>
      <c r="S87" s="340"/>
      <c r="T87" s="340"/>
      <c r="U87" s="340"/>
      <c r="V87" s="340"/>
      <c r="W87" s="340"/>
      <c r="X87" s="340"/>
      <c r="Y87" s="340"/>
      <c r="Z87" s="341"/>
    </row>
    <row r="88" spans="1:26" ht="15" customHeight="1" x14ac:dyDescent="0.2">
      <c r="A88" s="282">
        <v>45583</v>
      </c>
      <c r="B88" s="282"/>
      <c r="C88" s="282"/>
      <c r="D88" s="282"/>
      <c r="E88" s="282"/>
      <c r="F88" s="283" t="s">
        <v>62</v>
      </c>
      <c r="G88" s="283"/>
      <c r="H88" s="283"/>
      <c r="I88" s="283"/>
      <c r="J88" s="283"/>
      <c r="K88" s="283"/>
      <c r="L88" s="283"/>
      <c r="M88" s="283"/>
      <c r="N88" s="283"/>
      <c r="O88" s="283"/>
      <c r="Q88" s="154"/>
      <c r="R88" s="287" t="s">
        <v>393</v>
      </c>
      <c r="S88" s="287"/>
      <c r="T88" s="287"/>
      <c r="U88" s="288"/>
      <c r="V88" s="289"/>
      <c r="W88" s="289"/>
      <c r="X88" s="289"/>
      <c r="Y88" s="289"/>
      <c r="Z88" s="290"/>
    </row>
    <row r="89" spans="1:26" ht="15" customHeight="1" x14ac:dyDescent="0.2">
      <c r="A89" s="269" t="s">
        <v>464</v>
      </c>
      <c r="B89" s="269"/>
      <c r="C89" s="269"/>
      <c r="D89" s="269"/>
      <c r="E89" s="269"/>
      <c r="F89" s="270" t="s">
        <v>63</v>
      </c>
      <c r="G89" s="270"/>
      <c r="H89" s="270"/>
      <c r="I89" s="270"/>
      <c r="J89" s="270"/>
      <c r="K89" s="270"/>
      <c r="L89" s="270"/>
      <c r="M89" s="270"/>
      <c r="N89" s="270"/>
      <c r="O89" s="270"/>
      <c r="Q89" s="154"/>
      <c r="R89" s="287" t="s">
        <v>394</v>
      </c>
      <c r="S89" s="287"/>
      <c r="T89" s="287"/>
      <c r="U89" s="334"/>
      <c r="V89" s="335"/>
      <c r="W89" s="335"/>
      <c r="X89" s="335"/>
      <c r="Y89" s="335"/>
      <c r="Z89" s="336"/>
    </row>
    <row r="90" spans="1:26" ht="15" customHeight="1" thickBot="1" x14ac:dyDescent="0.25">
      <c r="A90" s="269" t="s">
        <v>465</v>
      </c>
      <c r="B90" s="269"/>
      <c r="C90" s="269"/>
      <c r="D90" s="269"/>
      <c r="E90" s="269"/>
      <c r="F90" s="270" t="s">
        <v>554</v>
      </c>
      <c r="G90" s="270"/>
      <c r="H90" s="270"/>
      <c r="I90" s="270"/>
      <c r="J90" s="270"/>
      <c r="K90" s="270"/>
      <c r="L90" s="270"/>
      <c r="M90" s="270"/>
      <c r="N90" s="270"/>
      <c r="O90" s="270"/>
      <c r="Q90" s="325" t="s">
        <v>395</v>
      </c>
      <c r="R90" s="262" t="s">
        <v>77</v>
      </c>
      <c r="S90" s="262"/>
      <c r="T90" s="262"/>
      <c r="U90" s="262"/>
      <c r="V90" s="262"/>
      <c r="W90" s="262"/>
      <c r="X90" s="262"/>
      <c r="Y90" s="262"/>
      <c r="Z90" s="262"/>
    </row>
    <row r="91" spans="1:26" ht="15" customHeight="1" thickBot="1" x14ac:dyDescent="0.25">
      <c r="A91" s="269">
        <v>45699</v>
      </c>
      <c r="B91" s="269"/>
      <c r="C91" s="269"/>
      <c r="D91" s="269"/>
      <c r="E91" s="269"/>
      <c r="F91" s="270" t="s">
        <v>67</v>
      </c>
      <c r="G91" s="270"/>
      <c r="H91" s="270"/>
      <c r="I91" s="270"/>
      <c r="J91" s="270"/>
      <c r="K91" s="270"/>
      <c r="L91" s="270"/>
      <c r="M91" s="270"/>
      <c r="N91" s="270"/>
      <c r="O91" s="270"/>
      <c r="Q91" s="325"/>
      <c r="R91" s="326" t="s">
        <v>200</v>
      </c>
      <c r="S91" s="326"/>
      <c r="T91" s="326"/>
      <c r="U91" s="326"/>
      <c r="V91" s="326"/>
      <c r="W91" s="326"/>
      <c r="X91" s="327"/>
      <c r="Y91" s="328"/>
      <c r="Z91" s="329"/>
    </row>
    <row r="92" spans="1:26" ht="15" customHeight="1" thickBot="1" x14ac:dyDescent="0.25">
      <c r="A92" s="282">
        <v>45747</v>
      </c>
      <c r="B92" s="282"/>
      <c r="C92" s="282"/>
      <c r="D92" s="282"/>
      <c r="E92" s="282"/>
      <c r="F92" s="283" t="s">
        <v>64</v>
      </c>
      <c r="G92" s="283"/>
      <c r="H92" s="283"/>
      <c r="I92" s="283"/>
      <c r="J92" s="283"/>
      <c r="K92" s="283"/>
      <c r="L92" s="283"/>
      <c r="M92" s="283"/>
      <c r="N92" s="283"/>
      <c r="O92" s="283"/>
      <c r="Q92" s="325"/>
      <c r="R92" s="320" t="s">
        <v>201</v>
      </c>
      <c r="S92" s="320"/>
      <c r="T92" s="320"/>
      <c r="U92" s="320"/>
      <c r="V92" s="320"/>
      <c r="W92" s="321"/>
      <c r="X92" s="330">
        <f>[1]Application!A19</f>
        <v>0</v>
      </c>
      <c r="Y92" s="331"/>
      <c r="Z92" s="332"/>
    </row>
    <row r="93" spans="1:26" ht="15" customHeight="1" thickBot="1" x14ac:dyDescent="0.25">
      <c r="A93" s="269" t="s">
        <v>466</v>
      </c>
      <c r="B93" s="269"/>
      <c r="C93" s="269"/>
      <c r="D93" s="269"/>
      <c r="E93" s="269"/>
      <c r="F93" s="270" t="s">
        <v>65</v>
      </c>
      <c r="G93" s="270"/>
      <c r="H93" s="270"/>
      <c r="I93" s="270"/>
      <c r="J93" s="270"/>
      <c r="K93" s="270"/>
      <c r="L93" s="270"/>
      <c r="M93" s="270"/>
      <c r="N93" s="270"/>
      <c r="O93" s="270"/>
      <c r="Q93" s="325"/>
      <c r="R93" s="333" t="s">
        <v>396</v>
      </c>
      <c r="S93" s="333"/>
      <c r="T93" s="333"/>
      <c r="U93" s="333"/>
      <c r="V93" s="333"/>
      <c r="W93" s="333"/>
      <c r="X93" s="333"/>
      <c r="Y93" s="333"/>
      <c r="Z93" s="333"/>
    </row>
    <row r="94" spans="1:26" ht="15" customHeight="1" x14ac:dyDescent="0.2">
      <c r="A94" s="269" t="s">
        <v>467</v>
      </c>
      <c r="B94" s="269"/>
      <c r="C94" s="269"/>
      <c r="D94" s="269"/>
      <c r="E94" s="269"/>
      <c r="F94" s="270" t="s">
        <v>468</v>
      </c>
      <c r="G94" s="270"/>
      <c r="H94" s="270"/>
      <c r="I94" s="270"/>
      <c r="J94" s="270"/>
      <c r="K94" s="270"/>
      <c r="L94" s="270"/>
      <c r="M94" s="270"/>
      <c r="N94" s="270"/>
      <c r="O94" s="270"/>
      <c r="Q94" s="325"/>
      <c r="R94" s="271"/>
      <c r="S94" s="272"/>
      <c r="T94" s="272"/>
      <c r="U94" s="272"/>
      <c r="V94" s="272"/>
      <c r="W94" s="272"/>
      <c r="X94" s="272"/>
      <c r="Y94" s="272"/>
      <c r="Z94" s="273"/>
    </row>
    <row r="95" spans="1:26" ht="15" customHeight="1" x14ac:dyDescent="0.2">
      <c r="A95" s="269">
        <v>45755</v>
      </c>
      <c r="B95" s="269"/>
      <c r="C95" s="269"/>
      <c r="D95" s="269"/>
      <c r="E95" s="269"/>
      <c r="F95" s="347" t="s">
        <v>397</v>
      </c>
      <c r="G95" s="347"/>
      <c r="H95" s="347"/>
      <c r="I95" s="347"/>
      <c r="J95" s="347"/>
      <c r="K95" s="347"/>
      <c r="L95" s="347"/>
      <c r="M95" s="347"/>
      <c r="N95" s="347"/>
      <c r="O95" s="347"/>
      <c r="Q95" s="325"/>
      <c r="R95" s="274"/>
      <c r="S95" s="275"/>
      <c r="T95" s="275"/>
      <c r="U95" s="275"/>
      <c r="V95" s="275"/>
      <c r="W95" s="275"/>
      <c r="X95" s="275"/>
      <c r="Y95" s="275"/>
      <c r="Z95" s="276"/>
    </row>
    <row r="96" spans="1:26" ht="15" customHeight="1" thickBot="1" x14ac:dyDescent="0.25">
      <c r="A96" s="280">
        <v>45764</v>
      </c>
      <c r="B96" s="280"/>
      <c r="C96" s="280"/>
      <c r="D96" s="280"/>
      <c r="E96" s="280"/>
      <c r="F96" s="281" t="s">
        <v>66</v>
      </c>
      <c r="G96" s="281"/>
      <c r="H96" s="281"/>
      <c r="I96" s="281"/>
      <c r="J96" s="281"/>
      <c r="K96" s="281"/>
      <c r="L96" s="281"/>
      <c r="M96" s="281"/>
      <c r="N96" s="281"/>
      <c r="O96" s="281"/>
      <c r="Q96" s="325"/>
      <c r="R96" s="274"/>
      <c r="S96" s="275"/>
      <c r="T96" s="275"/>
      <c r="U96" s="275"/>
      <c r="V96" s="275"/>
      <c r="W96" s="275"/>
      <c r="X96" s="275"/>
      <c r="Y96" s="275"/>
      <c r="Z96" s="276"/>
    </row>
    <row r="97" spans="1:26" ht="15" customHeight="1" thickTop="1" thickBot="1" x14ac:dyDescent="0.25">
      <c r="A97" s="262" t="s">
        <v>192</v>
      </c>
      <c r="B97" s="262"/>
      <c r="C97" s="262"/>
      <c r="D97" s="262"/>
      <c r="E97" s="262"/>
      <c r="F97" s="262"/>
      <c r="G97" s="262"/>
      <c r="H97" s="262"/>
      <c r="I97" s="262"/>
      <c r="J97" s="262"/>
      <c r="K97" s="262"/>
      <c r="L97" s="262"/>
      <c r="M97" s="262"/>
      <c r="N97" s="262"/>
      <c r="O97" s="262"/>
      <c r="Q97" s="325"/>
      <c r="R97" s="274"/>
      <c r="S97" s="275"/>
      <c r="T97" s="275"/>
      <c r="U97" s="275"/>
      <c r="V97" s="275"/>
      <c r="W97" s="275"/>
      <c r="X97" s="275"/>
      <c r="Y97" s="275"/>
      <c r="Z97" s="276"/>
    </row>
    <row r="98" spans="1:26" ht="15" customHeight="1" thickBot="1" x14ac:dyDescent="0.25">
      <c r="A98" s="263" t="s">
        <v>398</v>
      </c>
      <c r="B98" s="263"/>
      <c r="C98" s="263"/>
      <c r="D98" s="263"/>
      <c r="E98" s="263"/>
      <c r="F98" s="263"/>
      <c r="G98" s="263"/>
      <c r="H98" s="263"/>
      <c r="I98" s="263"/>
      <c r="J98" s="263"/>
      <c r="K98" s="263"/>
      <c r="L98" s="263"/>
      <c r="M98" s="265"/>
      <c r="N98" s="266"/>
      <c r="O98" s="267"/>
      <c r="Q98" s="325"/>
      <c r="R98" s="274"/>
      <c r="S98" s="275"/>
      <c r="T98" s="275"/>
      <c r="U98" s="275"/>
      <c r="V98" s="275"/>
      <c r="W98" s="275"/>
      <c r="X98" s="275"/>
      <c r="Y98" s="275"/>
      <c r="Z98" s="276"/>
    </row>
    <row r="99" spans="1:26" ht="16.5" thickBot="1" x14ac:dyDescent="0.25">
      <c r="A99" s="264"/>
      <c r="B99" s="264"/>
      <c r="C99" s="264"/>
      <c r="D99" s="264"/>
      <c r="E99" s="264"/>
      <c r="F99" s="264"/>
      <c r="G99" s="264"/>
      <c r="H99" s="264"/>
      <c r="I99" s="264"/>
      <c r="J99" s="264"/>
      <c r="K99" s="264"/>
      <c r="L99" s="264"/>
      <c r="M99" s="268"/>
      <c r="N99" s="268"/>
      <c r="O99" s="268"/>
      <c r="Q99" s="325"/>
      <c r="R99" s="277"/>
      <c r="S99" s="278"/>
      <c r="T99" s="278"/>
      <c r="U99" s="278"/>
      <c r="V99" s="278"/>
      <c r="W99" s="278"/>
      <c r="X99" s="278"/>
      <c r="Y99" s="278"/>
      <c r="Z99" s="279"/>
    </row>
    <row r="100" spans="1:26" ht="15.75" customHeight="1" thickBot="1" x14ac:dyDescent="0.25">
      <c r="A100" s="263" t="s">
        <v>399</v>
      </c>
      <c r="B100" s="263"/>
      <c r="C100" s="263"/>
      <c r="D100" s="263"/>
      <c r="E100" s="263"/>
      <c r="F100" s="263"/>
      <c r="G100" s="263"/>
      <c r="H100" s="263"/>
      <c r="I100" s="263"/>
      <c r="J100" s="263"/>
      <c r="K100" s="263"/>
      <c r="L100" s="263"/>
      <c r="M100" s="316"/>
      <c r="N100" s="317"/>
      <c r="O100" s="318"/>
      <c r="Q100" s="325"/>
      <c r="R100" s="158" t="s">
        <v>75</v>
      </c>
      <c r="S100" s="158"/>
      <c r="T100" s="158"/>
      <c r="U100" s="158"/>
      <c r="V100" s="158"/>
      <c r="W100" s="158"/>
      <c r="X100" s="158"/>
      <c r="Y100" s="158"/>
      <c r="Z100" s="158"/>
    </row>
    <row r="101" spans="1:26" ht="15.75" customHeight="1" thickBot="1" x14ac:dyDescent="0.25">
      <c r="A101" s="263"/>
      <c r="B101" s="263"/>
      <c r="C101" s="263"/>
      <c r="D101" s="263"/>
      <c r="E101" s="263"/>
      <c r="F101" s="263"/>
      <c r="G101" s="263"/>
      <c r="H101" s="263"/>
      <c r="I101" s="263"/>
      <c r="J101" s="263"/>
      <c r="K101" s="263"/>
      <c r="L101" s="263"/>
      <c r="M101" s="319"/>
      <c r="N101" s="319"/>
      <c r="O101" s="319"/>
      <c r="Q101" s="325"/>
      <c r="R101" s="322" t="s">
        <v>68</v>
      </c>
      <c r="S101" s="322"/>
      <c r="T101" s="323"/>
      <c r="U101" s="310">
        <f>[1]Application!S6</f>
        <v>0</v>
      </c>
      <c r="V101" s="311"/>
      <c r="W101" s="324" t="s">
        <v>193</v>
      </c>
      <c r="X101" s="322"/>
      <c r="Y101" s="323"/>
      <c r="Z101" s="159" t="str">
        <f>IF([1]Application!X16:Z16&gt;0.2,"Y","N")</f>
        <v>N</v>
      </c>
    </row>
    <row r="102" spans="1:26" ht="15.75" customHeight="1" thickBot="1" x14ac:dyDescent="0.25">
      <c r="A102" s="291" t="s">
        <v>400</v>
      </c>
      <c r="B102" s="291"/>
      <c r="C102" s="291"/>
      <c r="D102" s="291"/>
      <c r="E102" s="291"/>
      <c r="F102" s="291"/>
      <c r="G102" s="291"/>
      <c r="H102" s="291"/>
      <c r="I102" s="291"/>
      <c r="J102" s="291"/>
      <c r="K102" s="291"/>
      <c r="L102" s="291"/>
      <c r="M102" s="291"/>
      <c r="N102" s="291"/>
      <c r="O102" s="291"/>
      <c r="Q102" s="325"/>
      <c r="R102" s="313" t="s">
        <v>212</v>
      </c>
      <c r="S102" s="313"/>
      <c r="T102" s="314"/>
      <c r="U102" s="310">
        <f>[1]Application!S6-[1]Application!Y6</f>
        <v>0</v>
      </c>
      <c r="V102" s="311"/>
      <c r="W102" s="312" t="s">
        <v>194</v>
      </c>
      <c r="X102" s="313"/>
      <c r="Y102" s="314"/>
      <c r="Z102" s="159">
        <f>[1]Application!U48</f>
        <v>0</v>
      </c>
    </row>
    <row r="103" spans="1:26" ht="15.75" customHeight="1" thickBot="1" x14ac:dyDescent="0.25">
      <c r="A103" s="263"/>
      <c r="B103" s="263"/>
      <c r="C103" s="263"/>
      <c r="D103" s="263"/>
      <c r="E103" s="263"/>
      <c r="F103" s="263"/>
      <c r="G103" s="263"/>
      <c r="H103" s="263"/>
      <c r="I103" s="263"/>
      <c r="J103" s="263"/>
      <c r="K103" s="263"/>
      <c r="L103" s="263"/>
      <c r="M103" s="263"/>
      <c r="N103" s="263"/>
      <c r="O103" s="263"/>
      <c r="Q103" s="325"/>
      <c r="R103" s="313" t="s">
        <v>227</v>
      </c>
      <c r="S103" s="313"/>
      <c r="T103" s="314"/>
      <c r="U103" s="310">
        <f>[1]Application!W11</f>
        <v>0</v>
      </c>
      <c r="V103" s="311"/>
      <c r="W103" s="312" t="s">
        <v>199</v>
      </c>
      <c r="X103" s="313"/>
      <c r="Y103" s="314"/>
      <c r="Z103" s="159">
        <f>[1]Application!H42</f>
        <v>0</v>
      </c>
    </row>
    <row r="104" spans="1:26" ht="16.5" thickBot="1" x14ac:dyDescent="0.25">
      <c r="A104" s="291" t="s">
        <v>401</v>
      </c>
      <c r="B104" s="291"/>
      <c r="C104" s="291"/>
      <c r="D104" s="291"/>
      <c r="E104" s="291"/>
      <c r="F104" s="291"/>
      <c r="G104" s="291"/>
      <c r="H104" s="291"/>
      <c r="I104" s="291"/>
      <c r="J104" s="291"/>
      <c r="K104" s="291"/>
      <c r="L104" s="291"/>
      <c r="M104" s="291"/>
      <c r="N104" s="291"/>
      <c r="O104" s="291"/>
      <c r="Q104" s="325"/>
      <c r="R104" s="160" t="s">
        <v>76</v>
      </c>
      <c r="S104" s="160"/>
      <c r="T104" s="160"/>
      <c r="U104" s="160"/>
      <c r="V104" s="160"/>
      <c r="W104" s="160"/>
      <c r="X104" s="161" t="s">
        <v>69</v>
      </c>
      <c r="Y104" s="161" t="s">
        <v>70</v>
      </c>
      <c r="Z104" s="161" t="s">
        <v>71</v>
      </c>
    </row>
    <row r="105" spans="1:26" ht="16.5" thickBot="1" x14ac:dyDescent="0.25">
      <c r="A105" s="263"/>
      <c r="B105" s="263"/>
      <c r="C105" s="263"/>
      <c r="D105" s="263"/>
      <c r="E105" s="263"/>
      <c r="F105" s="263"/>
      <c r="G105" s="263"/>
      <c r="H105" s="263"/>
      <c r="I105" s="263"/>
      <c r="J105" s="263"/>
      <c r="K105" s="263"/>
      <c r="L105" s="263"/>
      <c r="M105" s="263"/>
      <c r="N105" s="263"/>
      <c r="O105" s="263"/>
      <c r="Q105" s="325"/>
      <c r="R105" s="315" t="s">
        <v>387</v>
      </c>
      <c r="S105" s="315"/>
      <c r="T105" s="315"/>
      <c r="U105" s="315"/>
      <c r="V105" s="315"/>
      <c r="W105" s="315"/>
      <c r="X105" s="222"/>
      <c r="Y105" s="212">
        <f>[1]Application!Y139</f>
        <v>0</v>
      </c>
      <c r="Z105" s="162">
        <f>[1]Application!Z139</f>
        <v>0</v>
      </c>
    </row>
    <row r="106" spans="1:26" ht="16.5" thickBot="1" x14ac:dyDescent="0.25">
      <c r="A106" s="291" t="s">
        <v>555</v>
      </c>
      <c r="B106" s="291"/>
      <c r="C106" s="291"/>
      <c r="D106" s="291"/>
      <c r="E106" s="291"/>
      <c r="F106" s="291"/>
      <c r="G106" s="291"/>
      <c r="H106" s="291"/>
      <c r="I106" s="291"/>
      <c r="J106" s="291"/>
      <c r="K106" s="291"/>
      <c r="L106" s="291"/>
      <c r="M106" s="291"/>
      <c r="N106" s="291"/>
      <c r="O106" s="291"/>
      <c r="Q106" s="325"/>
      <c r="R106" s="296" t="s">
        <v>402</v>
      </c>
      <c r="S106" s="296"/>
      <c r="T106" s="296"/>
      <c r="U106" s="296"/>
      <c r="V106" s="296"/>
      <c r="W106" s="296"/>
      <c r="X106" s="223"/>
      <c r="Y106" s="212">
        <f>[1]Application!Y57</f>
        <v>0</v>
      </c>
      <c r="Z106" s="162">
        <f>[1]Application!Z57</f>
        <v>0</v>
      </c>
    </row>
    <row r="107" spans="1:26" ht="16.5" thickBot="1" x14ac:dyDescent="0.25">
      <c r="A107" s="264"/>
      <c r="B107" s="264"/>
      <c r="C107" s="264"/>
      <c r="D107" s="264"/>
      <c r="E107" s="264"/>
      <c r="F107" s="264"/>
      <c r="G107" s="264"/>
      <c r="H107" s="264"/>
      <c r="I107" s="264"/>
      <c r="J107" s="264"/>
      <c r="K107" s="264"/>
      <c r="L107" s="264"/>
      <c r="M107" s="264"/>
      <c r="N107" s="264"/>
      <c r="O107" s="264"/>
      <c r="Q107" s="325"/>
      <c r="R107" s="296" t="s">
        <v>382</v>
      </c>
      <c r="S107" s="296"/>
      <c r="T107" s="296"/>
      <c r="U107" s="296"/>
      <c r="V107" s="296"/>
      <c r="W107" s="296"/>
      <c r="X107" s="223"/>
      <c r="Y107" s="212">
        <f>[1]Application!Y73</f>
        <v>0</v>
      </c>
      <c r="Z107" s="162">
        <f>[1]Application!Z73</f>
        <v>0</v>
      </c>
    </row>
    <row r="108" spans="1:26" ht="16.5" thickBot="1" x14ac:dyDescent="0.25">
      <c r="A108" s="291" t="s">
        <v>404</v>
      </c>
      <c r="B108" s="291"/>
      <c r="C108" s="291"/>
      <c r="D108" s="291"/>
      <c r="E108" s="291"/>
      <c r="F108" s="291"/>
      <c r="G108" s="291"/>
      <c r="H108" s="291"/>
      <c r="I108" s="291"/>
      <c r="J108" s="291"/>
      <c r="K108" s="291"/>
      <c r="L108" s="291"/>
      <c r="M108" s="291"/>
      <c r="N108" s="291"/>
      <c r="O108" s="291"/>
      <c r="Q108" s="325"/>
      <c r="R108" s="295" t="s">
        <v>383</v>
      </c>
      <c r="S108" s="295"/>
      <c r="T108" s="295"/>
      <c r="U108" s="295"/>
      <c r="V108" s="295"/>
      <c r="W108" s="295"/>
      <c r="X108" s="223"/>
      <c r="Y108" s="212">
        <f>[1]Application!Y68</f>
        <v>0</v>
      </c>
      <c r="Z108" s="162">
        <f>[1]Application!Z68</f>
        <v>0</v>
      </c>
    </row>
    <row r="109" spans="1:26" ht="16.5" thickBot="1" x14ac:dyDescent="0.25">
      <c r="A109" s="264"/>
      <c r="B109" s="264"/>
      <c r="C109" s="264"/>
      <c r="D109" s="264"/>
      <c r="E109" s="264"/>
      <c r="F109" s="264"/>
      <c r="G109" s="264"/>
      <c r="H109" s="264"/>
      <c r="I109" s="264"/>
      <c r="J109" s="264"/>
      <c r="K109" s="264"/>
      <c r="L109" s="264"/>
      <c r="M109" s="264"/>
      <c r="N109" s="264"/>
      <c r="O109" s="264"/>
      <c r="Q109" s="325"/>
      <c r="R109" s="296" t="s">
        <v>403</v>
      </c>
      <c r="S109" s="296"/>
      <c r="T109" s="296"/>
      <c r="U109" s="296"/>
      <c r="V109" s="296"/>
      <c r="W109" s="296"/>
      <c r="X109" s="223"/>
      <c r="Y109" s="212">
        <f>SUM([1]Application!Y81:Y97)</f>
        <v>0</v>
      </c>
      <c r="Z109" s="162">
        <f>SUM([1]Application!Z81:Z97)</f>
        <v>0</v>
      </c>
    </row>
    <row r="110" spans="1:26" ht="16.5" thickBot="1" x14ac:dyDescent="0.25">
      <c r="A110" s="291" t="s">
        <v>406</v>
      </c>
      <c r="B110" s="308"/>
      <c r="C110" s="308"/>
      <c r="D110" s="308"/>
      <c r="E110" s="308"/>
      <c r="F110" s="308"/>
      <c r="G110" s="308"/>
      <c r="H110" s="308"/>
      <c r="I110" s="308"/>
      <c r="J110" s="308"/>
      <c r="K110" s="308"/>
      <c r="L110" s="308"/>
      <c r="M110" s="308"/>
      <c r="N110" s="308"/>
      <c r="O110" s="308"/>
      <c r="Q110" s="325"/>
      <c r="R110" s="296" t="s">
        <v>405</v>
      </c>
      <c r="S110" s="296"/>
      <c r="T110" s="296"/>
      <c r="U110" s="296"/>
      <c r="V110" s="296"/>
      <c r="W110" s="296"/>
      <c r="X110" s="223"/>
      <c r="Y110" s="212">
        <f>SUM([1]Application!Y99:Y110)</f>
        <v>0</v>
      </c>
      <c r="Z110" s="162">
        <f>SUM([1]Application!Z99:Z110)</f>
        <v>0</v>
      </c>
    </row>
    <row r="111" spans="1:26" ht="15.75" customHeight="1" thickBot="1" x14ac:dyDescent="0.25">
      <c r="A111" s="309"/>
      <c r="B111" s="309"/>
      <c r="C111" s="309"/>
      <c r="D111" s="309"/>
      <c r="E111" s="309"/>
      <c r="F111" s="309"/>
      <c r="G111" s="309"/>
      <c r="H111" s="309"/>
      <c r="I111" s="309"/>
      <c r="J111" s="309"/>
      <c r="K111" s="309"/>
      <c r="L111" s="309"/>
      <c r="M111" s="309"/>
      <c r="N111" s="309"/>
      <c r="O111" s="309"/>
      <c r="Q111" s="325"/>
      <c r="R111" s="296" t="s">
        <v>386</v>
      </c>
      <c r="S111" s="296"/>
      <c r="T111" s="296"/>
      <c r="U111" s="296"/>
      <c r="V111" s="296"/>
      <c r="W111" s="296"/>
      <c r="X111" s="223"/>
      <c r="Y111" s="212">
        <f>SUM([1]Application!Y112:Y121)</f>
        <v>0</v>
      </c>
      <c r="Z111" s="162">
        <f>SUM([1]Application!Z112:Z121)</f>
        <v>0</v>
      </c>
    </row>
    <row r="112" spans="1:26" ht="16.5" customHeight="1" thickBot="1" x14ac:dyDescent="0.25">
      <c r="A112" s="300" t="s">
        <v>408</v>
      </c>
      <c r="B112" s="300"/>
      <c r="C112" s="300"/>
      <c r="D112" s="300"/>
      <c r="E112" s="300"/>
      <c r="F112" s="300"/>
      <c r="G112" s="300"/>
      <c r="H112" s="300"/>
      <c r="I112" s="300"/>
      <c r="J112" s="300"/>
      <c r="K112" s="300"/>
      <c r="L112" s="300"/>
      <c r="M112" s="300"/>
      <c r="N112" s="300"/>
      <c r="O112" s="300"/>
      <c r="Q112" s="325"/>
      <c r="R112" s="295" t="s">
        <v>72</v>
      </c>
      <c r="S112" s="295"/>
      <c r="T112" s="295"/>
      <c r="U112" s="295"/>
      <c r="V112" s="295"/>
      <c r="W112" s="295"/>
      <c r="X112" s="223"/>
      <c r="Y112" s="212">
        <f>[1]Application!Y128</f>
        <v>0</v>
      </c>
      <c r="Z112" s="162">
        <f>[1]Application!Z128</f>
        <v>0</v>
      </c>
    </row>
    <row r="113" spans="1:26" ht="16.5" customHeight="1" thickBot="1" x14ac:dyDescent="0.25">
      <c r="A113" s="22"/>
      <c r="B113" s="301" t="s">
        <v>409</v>
      </c>
      <c r="C113" s="301"/>
      <c r="D113" s="301"/>
      <c r="E113" s="301"/>
      <c r="F113" s="301"/>
      <c r="G113" s="301"/>
      <c r="H113" s="301"/>
      <c r="I113" s="301"/>
      <c r="J113" s="301"/>
      <c r="K113" s="301"/>
      <c r="L113" s="301"/>
      <c r="M113" s="301"/>
      <c r="N113" s="301"/>
      <c r="O113" s="301"/>
      <c r="Q113" s="325"/>
      <c r="R113" s="296" t="s">
        <v>407</v>
      </c>
      <c r="S113" s="296"/>
      <c r="T113" s="296"/>
      <c r="U113" s="296"/>
      <c r="V113" s="296"/>
      <c r="W113" s="296"/>
      <c r="X113" s="223"/>
      <c r="Y113" s="212">
        <f>[1]Application!Y133</f>
        <v>0</v>
      </c>
      <c r="Z113" s="162">
        <f>[1]Application!Z133</f>
        <v>0</v>
      </c>
    </row>
    <row r="114" spans="1:26" ht="15" customHeight="1" thickBot="1" x14ac:dyDescent="0.25">
      <c r="A114" s="22"/>
      <c r="B114" s="298" t="s">
        <v>410</v>
      </c>
      <c r="C114" s="298"/>
      <c r="D114" s="298"/>
      <c r="E114" s="298"/>
      <c r="F114" s="298"/>
      <c r="G114" s="298"/>
      <c r="H114" s="298"/>
      <c r="I114" s="298"/>
      <c r="J114" s="298"/>
      <c r="K114" s="298"/>
      <c r="L114" s="298"/>
      <c r="M114" s="298"/>
      <c r="N114" s="298"/>
      <c r="O114" s="298"/>
      <c r="Q114" s="325"/>
      <c r="R114" s="297" t="s">
        <v>228</v>
      </c>
      <c r="S114" s="297"/>
      <c r="T114" s="297"/>
      <c r="U114" s="297"/>
      <c r="V114" s="297"/>
      <c r="W114" s="297"/>
      <c r="X114" s="224">
        <f>SUM(X105:X113)</f>
        <v>0</v>
      </c>
      <c r="Y114" s="212">
        <f>SUM(Y105:Y113)</f>
        <v>0</v>
      </c>
      <c r="Z114" s="164">
        <f>SUM(Z105:Z113)</f>
        <v>0</v>
      </c>
    </row>
    <row r="115" spans="1:26" ht="16.5" customHeight="1" thickBot="1" x14ac:dyDescent="0.25">
      <c r="A115" s="22"/>
      <c r="B115" s="298" t="s">
        <v>411</v>
      </c>
      <c r="C115" s="298"/>
      <c r="D115" s="298"/>
      <c r="E115" s="298"/>
      <c r="F115" s="298"/>
      <c r="G115" s="298"/>
      <c r="H115" s="298"/>
      <c r="I115" s="298"/>
      <c r="J115" s="298"/>
      <c r="K115" s="298"/>
      <c r="L115" s="298"/>
      <c r="M115" s="298"/>
      <c r="N115" s="298"/>
      <c r="O115" s="298"/>
      <c r="Q115" s="325"/>
      <c r="R115" s="299" t="s">
        <v>80</v>
      </c>
      <c r="S115" s="299"/>
      <c r="T115" s="299"/>
      <c r="U115" s="299"/>
      <c r="V115" s="299"/>
      <c r="W115" s="299"/>
      <c r="X115" s="299"/>
      <c r="Y115" s="299"/>
      <c r="Z115" s="299"/>
    </row>
    <row r="116" spans="1:26" ht="15.75" customHeight="1" x14ac:dyDescent="0.2">
      <c r="A116" s="22"/>
      <c r="B116" s="2"/>
      <c r="C116" s="298" t="s">
        <v>412</v>
      </c>
      <c r="D116" s="298"/>
      <c r="E116" s="298"/>
      <c r="F116" s="298"/>
      <c r="G116" s="298"/>
      <c r="H116" s="298"/>
      <c r="I116" s="298"/>
      <c r="J116" s="298"/>
      <c r="K116" s="298"/>
      <c r="L116" s="298"/>
      <c r="M116" s="298"/>
      <c r="N116" s="298"/>
      <c r="O116" s="298"/>
      <c r="P116" s="3"/>
      <c r="Q116" s="165"/>
      <c r="R116" s="292" t="s">
        <v>82</v>
      </c>
      <c r="S116" s="292"/>
      <c r="T116" s="292"/>
      <c r="U116" s="292"/>
      <c r="V116" s="292"/>
      <c r="W116" s="292"/>
      <c r="X116" s="292"/>
      <c r="Y116" s="292"/>
      <c r="Z116" s="225">
        <f>[1]Application!G41</f>
        <v>0</v>
      </c>
    </row>
    <row r="117" spans="1:26" ht="14.25" customHeight="1" thickBot="1" x14ac:dyDescent="0.35">
      <c r="A117" s="22"/>
      <c r="B117" s="2"/>
      <c r="C117" s="294" t="s">
        <v>556</v>
      </c>
      <c r="D117" s="294"/>
      <c r="E117" s="294"/>
      <c r="F117" s="294"/>
      <c r="G117" s="294"/>
      <c r="H117" s="294"/>
      <c r="I117" s="294"/>
      <c r="J117" s="294"/>
      <c r="K117" s="294"/>
      <c r="L117" s="294"/>
      <c r="M117" s="294"/>
      <c r="N117" s="294"/>
      <c r="O117" s="294"/>
      <c r="Q117" s="16"/>
      <c r="R117" s="293" t="s">
        <v>81</v>
      </c>
      <c r="S117" s="293"/>
      <c r="T117" s="293"/>
      <c r="U117" s="293"/>
      <c r="V117" s="293"/>
      <c r="W117" s="293"/>
      <c r="X117" s="293"/>
      <c r="Y117" s="293"/>
      <c r="Z117" s="226">
        <f>[1]Application!G40</f>
        <v>0</v>
      </c>
    </row>
    <row r="118" spans="1:26" x14ac:dyDescent="0.3">
      <c r="A118" s="22"/>
      <c r="B118" s="2"/>
      <c r="C118" s="294" t="s">
        <v>557</v>
      </c>
      <c r="D118" s="294"/>
      <c r="E118" s="294"/>
      <c r="F118" s="294"/>
      <c r="G118" s="294"/>
      <c r="H118" s="294"/>
      <c r="I118" s="294"/>
      <c r="J118" s="294"/>
      <c r="K118" s="294"/>
      <c r="L118" s="294"/>
      <c r="M118" s="294"/>
      <c r="N118" s="294"/>
      <c r="O118" s="294"/>
      <c r="Q118" s="166"/>
      <c r="R118" s="16"/>
      <c r="S118" s="16"/>
      <c r="T118" s="16"/>
      <c r="U118" s="16"/>
      <c r="V118" s="16"/>
      <c r="W118" s="16"/>
      <c r="X118" s="16"/>
      <c r="Y118" s="16"/>
      <c r="Z118" s="16"/>
    </row>
    <row r="119" spans="1:26" x14ac:dyDescent="0.3">
      <c r="A119" s="22"/>
      <c r="B119" s="2"/>
      <c r="C119" s="294" t="s">
        <v>558</v>
      </c>
      <c r="D119" s="294"/>
      <c r="E119" s="294"/>
      <c r="F119" s="294"/>
      <c r="G119" s="294"/>
      <c r="H119" s="294"/>
      <c r="I119" s="294"/>
      <c r="J119" s="294"/>
      <c r="K119" s="294"/>
      <c r="L119" s="294"/>
      <c r="M119" s="294"/>
      <c r="N119" s="294"/>
      <c r="O119" s="294"/>
      <c r="Q119" s="166"/>
      <c r="R119" s="166"/>
      <c r="S119" s="166"/>
      <c r="T119" s="166"/>
      <c r="U119" s="166"/>
      <c r="V119" s="166"/>
      <c r="W119" s="166"/>
      <c r="X119" s="166"/>
      <c r="Y119" s="166"/>
      <c r="Z119" s="166"/>
    </row>
    <row r="120" spans="1:26" ht="15.75" customHeight="1" x14ac:dyDescent="0.3">
      <c r="A120" s="163"/>
      <c r="B120" s="167"/>
      <c r="C120" s="302" t="s">
        <v>559</v>
      </c>
      <c r="D120" s="302"/>
      <c r="E120" s="302"/>
      <c r="F120" s="302"/>
      <c r="G120" s="302"/>
      <c r="H120" s="302"/>
      <c r="I120" s="302"/>
      <c r="J120" s="302"/>
      <c r="K120" s="302"/>
      <c r="L120" s="302"/>
      <c r="M120" s="302"/>
      <c r="N120" s="302"/>
      <c r="O120" s="302"/>
      <c r="Q120" s="166"/>
      <c r="R120" s="166"/>
      <c r="S120" s="166"/>
      <c r="T120" s="166"/>
      <c r="U120" s="166"/>
      <c r="V120" s="166"/>
      <c r="W120" s="166"/>
      <c r="X120" s="166"/>
      <c r="Y120" s="166"/>
      <c r="Z120" s="166"/>
    </row>
    <row r="121" spans="1:26" ht="15.75" customHeight="1" x14ac:dyDescent="0.2">
      <c r="A121" s="298" t="s">
        <v>413</v>
      </c>
      <c r="B121" s="298"/>
      <c r="C121" s="298"/>
      <c r="D121" s="298"/>
      <c r="E121" s="298"/>
      <c r="F121" s="298"/>
      <c r="G121" s="298"/>
      <c r="H121" s="298"/>
      <c r="I121" s="298"/>
      <c r="J121" s="298"/>
      <c r="K121" s="298"/>
      <c r="L121" s="298"/>
      <c r="M121" s="298"/>
      <c r="N121" s="298"/>
      <c r="O121" s="298"/>
      <c r="Q121" s="166"/>
      <c r="R121" s="166"/>
      <c r="S121" s="166"/>
      <c r="T121" s="166"/>
      <c r="U121" s="166"/>
      <c r="V121" s="166"/>
      <c r="W121" s="166"/>
      <c r="X121" s="166"/>
      <c r="Y121" s="166"/>
      <c r="Z121" s="166"/>
    </row>
    <row r="122" spans="1:26" ht="15.75" customHeight="1" x14ac:dyDescent="0.2">
      <c r="A122" s="2"/>
      <c r="B122" s="301" t="s">
        <v>414</v>
      </c>
      <c r="C122" s="301"/>
      <c r="D122" s="301"/>
      <c r="E122" s="301"/>
      <c r="F122" s="301"/>
      <c r="G122" s="301"/>
      <c r="H122" s="301"/>
      <c r="I122" s="301"/>
      <c r="J122" s="301"/>
      <c r="K122" s="301"/>
      <c r="L122" s="301"/>
      <c r="M122" s="301"/>
      <c r="N122" s="301"/>
      <c r="O122" s="301"/>
      <c r="Q122" s="166"/>
      <c r="R122" s="166"/>
      <c r="S122" s="166"/>
      <c r="T122" s="166"/>
      <c r="U122" s="166"/>
      <c r="V122" s="166"/>
      <c r="W122" s="166"/>
      <c r="X122" s="166"/>
      <c r="Y122" s="166"/>
      <c r="Z122" s="166"/>
    </row>
    <row r="123" spans="1:26" ht="15.75" customHeight="1" x14ac:dyDescent="0.2">
      <c r="A123" s="2"/>
      <c r="B123" s="301" t="s">
        <v>415</v>
      </c>
      <c r="C123" s="301"/>
      <c r="D123" s="301"/>
      <c r="E123" s="301"/>
      <c r="F123" s="301"/>
      <c r="G123" s="301"/>
      <c r="H123" s="301"/>
      <c r="I123" s="301"/>
      <c r="J123" s="301"/>
      <c r="K123" s="301"/>
      <c r="L123" s="301"/>
      <c r="M123" s="301"/>
      <c r="N123" s="301"/>
      <c r="O123" s="301"/>
      <c r="Q123" s="166"/>
      <c r="R123" s="166"/>
      <c r="S123" s="166"/>
      <c r="T123" s="166"/>
      <c r="U123" s="166"/>
      <c r="V123" s="166"/>
      <c r="W123" s="166"/>
      <c r="X123" s="166"/>
      <c r="Y123" s="166"/>
      <c r="Z123" s="166"/>
    </row>
    <row r="124" spans="1:26" ht="15.75" customHeight="1" x14ac:dyDescent="0.2">
      <c r="A124" s="2"/>
      <c r="B124" s="298" t="s">
        <v>416</v>
      </c>
      <c r="C124" s="298"/>
      <c r="D124" s="298"/>
      <c r="E124" s="298"/>
      <c r="F124" s="298"/>
      <c r="G124" s="298"/>
      <c r="H124" s="298"/>
      <c r="I124" s="298"/>
      <c r="J124" s="298"/>
      <c r="K124" s="298"/>
      <c r="L124" s="298"/>
      <c r="M124" s="298"/>
      <c r="N124" s="298"/>
      <c r="O124" s="298"/>
      <c r="Q124" s="166"/>
      <c r="R124" s="166"/>
      <c r="S124" s="166"/>
      <c r="T124" s="166"/>
      <c r="U124" s="166"/>
      <c r="V124" s="166"/>
      <c r="W124" s="166"/>
      <c r="X124" s="166"/>
      <c r="Y124" s="166"/>
      <c r="Z124" s="166"/>
    </row>
    <row r="125" spans="1:26" x14ac:dyDescent="0.2">
      <c r="A125" s="2"/>
      <c r="B125" s="303" t="s">
        <v>469</v>
      </c>
      <c r="C125" s="303"/>
      <c r="D125" s="303"/>
      <c r="E125" s="303"/>
      <c r="F125" s="303"/>
      <c r="G125" s="303"/>
      <c r="H125" s="303"/>
      <c r="I125" s="303"/>
      <c r="J125" s="303"/>
      <c r="K125" s="303"/>
      <c r="L125" s="303"/>
      <c r="M125" s="303"/>
      <c r="N125" s="303"/>
      <c r="O125" s="303"/>
      <c r="Q125" s="166"/>
      <c r="R125" s="166"/>
      <c r="S125" s="166"/>
      <c r="T125" s="166"/>
      <c r="U125" s="166"/>
      <c r="V125" s="166"/>
      <c r="W125" s="166"/>
      <c r="X125" s="166"/>
      <c r="Y125" s="166"/>
      <c r="Z125" s="166"/>
    </row>
    <row r="126" spans="1:26" x14ac:dyDescent="0.2">
      <c r="A126" s="304" t="s">
        <v>560</v>
      </c>
      <c r="B126" s="304"/>
      <c r="C126" s="304"/>
      <c r="D126" s="304"/>
      <c r="E126" s="304"/>
      <c r="F126" s="304"/>
      <c r="G126" s="304"/>
      <c r="H126" s="304"/>
      <c r="I126" s="304"/>
      <c r="J126" s="304"/>
      <c r="K126" s="304"/>
      <c r="L126" s="304"/>
      <c r="M126" s="304"/>
      <c r="N126" s="304"/>
      <c r="O126" s="304"/>
      <c r="Q126" s="166"/>
      <c r="R126" s="166"/>
      <c r="S126" s="166"/>
      <c r="T126" s="166"/>
      <c r="U126" s="166"/>
      <c r="V126" s="166"/>
      <c r="W126" s="166"/>
      <c r="X126" s="166"/>
      <c r="Y126" s="166"/>
      <c r="Z126" s="166"/>
    </row>
    <row r="127" spans="1:26" x14ac:dyDescent="0.2">
      <c r="A127" s="298"/>
      <c r="B127" s="298"/>
      <c r="C127" s="298"/>
      <c r="D127" s="298"/>
      <c r="E127" s="298"/>
      <c r="F127" s="298"/>
      <c r="G127" s="298"/>
      <c r="H127" s="298"/>
      <c r="I127" s="298"/>
      <c r="J127" s="298"/>
      <c r="K127" s="298"/>
      <c r="L127" s="298"/>
      <c r="M127" s="298"/>
      <c r="N127" s="298"/>
      <c r="O127" s="298"/>
      <c r="Q127" s="166"/>
      <c r="R127" s="166"/>
      <c r="S127" s="166"/>
      <c r="T127" s="166"/>
      <c r="U127" s="166"/>
      <c r="V127" s="166"/>
      <c r="W127" s="166"/>
      <c r="X127" s="166"/>
      <c r="Y127" s="166"/>
      <c r="Z127" s="166"/>
    </row>
    <row r="128" spans="1:26" ht="15.75" customHeight="1" x14ac:dyDescent="0.2">
      <c r="A128" s="305" t="s">
        <v>420</v>
      </c>
      <c r="B128" s="306"/>
      <c r="C128" s="306"/>
      <c r="D128" s="306"/>
      <c r="E128" s="306"/>
      <c r="F128" s="306"/>
      <c r="G128" s="306"/>
      <c r="H128" s="306"/>
      <c r="I128" s="306"/>
      <c r="J128" s="306"/>
      <c r="K128" s="306"/>
      <c r="L128" s="306"/>
      <c r="M128" s="306"/>
      <c r="N128" s="306"/>
      <c r="O128" s="306"/>
      <c r="Q128" s="166"/>
      <c r="R128" s="166"/>
      <c r="S128" s="166"/>
      <c r="T128" s="166"/>
      <c r="U128" s="166"/>
      <c r="V128" s="166"/>
      <c r="W128" s="166"/>
      <c r="X128" s="166"/>
      <c r="Y128" s="166"/>
      <c r="Z128" s="166"/>
    </row>
    <row r="129" spans="1:26" x14ac:dyDescent="0.2">
      <c r="A129" s="307" t="s">
        <v>561</v>
      </c>
      <c r="B129" s="304"/>
      <c r="C129" s="304"/>
      <c r="D129" s="304"/>
      <c r="E129" s="304"/>
      <c r="F129" s="304"/>
      <c r="G129" s="304"/>
      <c r="H129" s="304"/>
      <c r="I129" s="304"/>
      <c r="J129" s="304"/>
      <c r="K129" s="304"/>
      <c r="L129" s="304"/>
      <c r="M129" s="304"/>
      <c r="N129" s="304"/>
      <c r="O129" s="304"/>
      <c r="Q129" s="166"/>
      <c r="R129" s="166"/>
      <c r="S129" s="166"/>
      <c r="T129" s="166"/>
      <c r="U129" s="166"/>
      <c r="V129" s="166"/>
      <c r="W129" s="166"/>
      <c r="X129" s="166"/>
      <c r="Y129" s="166"/>
      <c r="Z129" s="166"/>
    </row>
    <row r="130" spans="1:26" x14ac:dyDescent="0.2">
      <c r="A130" s="298"/>
      <c r="B130" s="298"/>
      <c r="C130" s="298"/>
      <c r="D130" s="298"/>
      <c r="E130" s="298"/>
      <c r="F130" s="298"/>
      <c r="G130" s="298"/>
      <c r="H130" s="298"/>
      <c r="I130" s="298"/>
      <c r="J130" s="298"/>
      <c r="K130" s="298"/>
      <c r="L130" s="298"/>
      <c r="M130" s="298"/>
      <c r="N130" s="298"/>
      <c r="O130" s="298"/>
      <c r="Q130" s="166"/>
      <c r="R130" s="166"/>
      <c r="S130" s="166"/>
      <c r="T130" s="166"/>
      <c r="U130" s="166"/>
      <c r="V130" s="166"/>
      <c r="W130" s="166"/>
      <c r="X130" s="166"/>
      <c r="Y130" s="166"/>
      <c r="Z130" s="166"/>
    </row>
    <row r="131" spans="1:26" x14ac:dyDescent="0.2">
      <c r="A131" s="291" t="s">
        <v>417</v>
      </c>
      <c r="B131" s="291"/>
      <c r="C131" s="291"/>
      <c r="D131" s="291"/>
      <c r="E131" s="291"/>
      <c r="F131" s="291"/>
      <c r="G131" s="291"/>
      <c r="H131" s="291"/>
      <c r="I131" s="291"/>
      <c r="J131" s="291"/>
      <c r="K131" s="291"/>
      <c r="L131" s="291"/>
      <c r="M131" s="291"/>
      <c r="N131" s="291"/>
      <c r="O131" s="291"/>
      <c r="Q131" s="166"/>
      <c r="R131" s="166"/>
      <c r="S131" s="166"/>
      <c r="T131" s="166"/>
      <c r="U131" s="166"/>
      <c r="V131" s="166"/>
      <c r="W131" s="166"/>
      <c r="X131" s="166"/>
      <c r="Y131" s="166"/>
      <c r="Z131" s="166"/>
    </row>
    <row r="132" spans="1:26" x14ac:dyDescent="0.2">
      <c r="A132" s="16"/>
      <c r="B132" s="16"/>
      <c r="C132" s="16"/>
      <c r="D132" s="16"/>
      <c r="E132" s="16"/>
      <c r="F132" s="16"/>
      <c r="G132" s="16"/>
      <c r="H132" s="16"/>
      <c r="I132" s="16"/>
      <c r="J132" s="16"/>
      <c r="K132" s="16"/>
      <c r="L132" s="16"/>
      <c r="M132" s="16"/>
      <c r="N132" s="16"/>
      <c r="O132" s="16"/>
      <c r="P132" s="166"/>
      <c r="Q132" s="166"/>
      <c r="R132" s="166"/>
      <c r="S132" s="166"/>
      <c r="T132" s="166"/>
      <c r="U132" s="166"/>
      <c r="V132" s="166"/>
      <c r="W132" s="166"/>
      <c r="X132" s="166"/>
      <c r="Y132" s="166"/>
      <c r="Z132" s="166"/>
    </row>
  </sheetData>
  <sheetProtection algorithmName="SHA-512" hashValue="5nZMtWSoblYl1KrvBz2nwyTn0LcgpUUILyKNFuGtAlWwqTReCAdJlLIHHqH8jzcJLQQKs+DcMtbazY+bd3jIAQ==" saltValue="yIWC7I8jltl6mb7QC/s3Qg==" spinCount="100000" sheet="1" selectLockedCells="1"/>
  <mergeCells count="122">
    <mergeCell ref="A1:Z1"/>
    <mergeCell ref="A2:Z36"/>
    <mergeCell ref="A37:Z37"/>
    <mergeCell ref="A38:Z38"/>
    <mergeCell ref="A39:Z40"/>
    <mergeCell ref="A95:E95"/>
    <mergeCell ref="F95:O95"/>
    <mergeCell ref="K62:S64"/>
    <mergeCell ref="A66:Z80"/>
    <mergeCell ref="A81:Z81"/>
    <mergeCell ref="A82:I82"/>
    <mergeCell ref="K82:R82"/>
    <mergeCell ref="S82:T83"/>
    <mergeCell ref="U82:V82"/>
    <mergeCell ref="W82:X82"/>
    <mergeCell ref="Y82:Z82"/>
    <mergeCell ref="A83:J83"/>
    <mergeCell ref="K83:R83"/>
    <mergeCell ref="U83:V83"/>
    <mergeCell ref="X83:Z83"/>
    <mergeCell ref="A84:O84"/>
    <mergeCell ref="Q84:Q87"/>
    <mergeCell ref="R84:S84"/>
    <mergeCell ref="T84:W84"/>
    <mergeCell ref="F89:O89"/>
    <mergeCell ref="R89:T89"/>
    <mergeCell ref="U89:Z89"/>
    <mergeCell ref="A86:E86"/>
    <mergeCell ref="F86:O86"/>
    <mergeCell ref="R86:V86"/>
    <mergeCell ref="W86:X86"/>
    <mergeCell ref="Y86:Z86"/>
    <mergeCell ref="A87:E87"/>
    <mergeCell ref="F87:O87"/>
    <mergeCell ref="R87:Z87"/>
    <mergeCell ref="A100:L101"/>
    <mergeCell ref="M100:O100"/>
    <mergeCell ref="M101:O101"/>
    <mergeCell ref="R92:W92"/>
    <mergeCell ref="R101:T101"/>
    <mergeCell ref="U101:V101"/>
    <mergeCell ref="W101:Y101"/>
    <mergeCell ref="R102:T102"/>
    <mergeCell ref="U102:V102"/>
    <mergeCell ref="W102:Y102"/>
    <mergeCell ref="Q90:Q115"/>
    <mergeCell ref="R90:Z90"/>
    <mergeCell ref="A91:E91"/>
    <mergeCell ref="F91:O91"/>
    <mergeCell ref="R91:W91"/>
    <mergeCell ref="X91:Z91"/>
    <mergeCell ref="A92:E92"/>
    <mergeCell ref="F92:O92"/>
    <mergeCell ref="X92:Z92"/>
    <mergeCell ref="A93:E93"/>
    <mergeCell ref="F93:O93"/>
    <mergeCell ref="R93:Z93"/>
    <mergeCell ref="A94:E94"/>
    <mergeCell ref="F94:O94"/>
    <mergeCell ref="A108:O109"/>
    <mergeCell ref="R108:W108"/>
    <mergeCell ref="R109:W109"/>
    <mergeCell ref="A110:O111"/>
    <mergeCell ref="R110:W110"/>
    <mergeCell ref="R111:W111"/>
    <mergeCell ref="U103:V103"/>
    <mergeCell ref="W103:Y103"/>
    <mergeCell ref="A104:O105"/>
    <mergeCell ref="R105:W105"/>
    <mergeCell ref="A106:O107"/>
    <mergeCell ref="R106:W106"/>
    <mergeCell ref="R107:W107"/>
    <mergeCell ref="A102:O103"/>
    <mergeCell ref="R103:T103"/>
    <mergeCell ref="A131:O131"/>
    <mergeCell ref="R116:Y116"/>
    <mergeCell ref="R117:Y117"/>
    <mergeCell ref="C118:O118"/>
    <mergeCell ref="C119:O119"/>
    <mergeCell ref="R112:W112"/>
    <mergeCell ref="R113:W113"/>
    <mergeCell ref="R114:W114"/>
    <mergeCell ref="B115:O115"/>
    <mergeCell ref="R115:Z115"/>
    <mergeCell ref="A112:O112"/>
    <mergeCell ref="B113:O113"/>
    <mergeCell ref="B114:O114"/>
    <mergeCell ref="C116:O116"/>
    <mergeCell ref="C117:O117"/>
    <mergeCell ref="C120:O120"/>
    <mergeCell ref="B124:O124"/>
    <mergeCell ref="B125:O125"/>
    <mergeCell ref="A121:O121"/>
    <mergeCell ref="B122:O122"/>
    <mergeCell ref="B123:O123"/>
    <mergeCell ref="A126:O127"/>
    <mergeCell ref="A128:O128"/>
    <mergeCell ref="A129:O130"/>
    <mergeCell ref="AB22:AE25"/>
    <mergeCell ref="AB62:AB63"/>
    <mergeCell ref="AC62:AC63"/>
    <mergeCell ref="AD62:AD63"/>
    <mergeCell ref="AE62:AE63"/>
    <mergeCell ref="AF62:AF63"/>
    <mergeCell ref="AG62:AG63"/>
    <mergeCell ref="A97:O97"/>
    <mergeCell ref="A98:L99"/>
    <mergeCell ref="M98:O98"/>
    <mergeCell ref="M99:O99"/>
    <mergeCell ref="A90:E90"/>
    <mergeCell ref="F90:O90"/>
    <mergeCell ref="R94:Z99"/>
    <mergeCell ref="A96:E96"/>
    <mergeCell ref="F96:O96"/>
    <mergeCell ref="A85:E85"/>
    <mergeCell ref="F85:O85"/>
    <mergeCell ref="S85:W85"/>
    <mergeCell ref="A88:E88"/>
    <mergeCell ref="F88:O88"/>
    <mergeCell ref="R88:T88"/>
    <mergeCell ref="U88:Z88"/>
    <mergeCell ref="A89:E89"/>
  </mergeCells>
  <dataValidations count="6">
    <dataValidation type="list" allowBlank="1" showInputMessage="1" showErrorMessage="1" sqref="U83:V83" xr:uid="{EAD35241-C517-473B-9464-775112C72713}">
      <formula1>"Lake,LaPorte, Porter, various"</formula1>
    </dataValidation>
    <dataValidation type="list" allowBlank="1" showInputMessage="1" showErrorMessage="1" sqref="Z84" xr:uid="{71142711-3B4A-4CC2-A8CE-8A95581DDF81}">
      <formula1>"yes,no,unknown"</formula1>
    </dataValidation>
    <dataValidation type="textLength" operator="lessThan" allowBlank="1" showInputMessage="1" showErrorMessage="1" sqref="R94:Z99" xr:uid="{A985DAA6-9EAF-47C2-BDC8-6B989E40A9A5}">
      <formula1>500</formula1>
    </dataValidation>
    <dataValidation type="list" allowBlank="1" showInputMessage="1" showErrorMessage="1" sqref="Z116:Z117" xr:uid="{86780692-3BDA-44CC-BE6F-A28928DE4258}">
      <formula1>"Yes,No"</formula1>
    </dataValidation>
    <dataValidation type="whole" allowBlank="1" showInputMessage="1" showErrorMessage="1" sqref="X105:X114" xr:uid="{724B174F-BDD1-4D25-9419-AFF00AA0EF49}">
      <formula1>0</formula1>
      <formula2>100</formula2>
    </dataValidation>
    <dataValidation type="list" allowBlank="1" showInputMessage="1" showErrorMessage="1" sqref="X91:Z91" xr:uid="{E85E3291-4420-4A00-9193-0C98854A7850}">
      <formula1>"STBG,CMAQ,HSIP,TA,CRP,PROTECT,Unknown"</formula1>
    </dataValidation>
  </dataValidations>
  <hyperlinks>
    <hyperlink ref="A128" r:id="rId1" display="https://docs.google.com/forms/d/1EeQuz88vYpnOxCWk2SgOgaLEyPDAH75pEonYKJLUKD8/edit" xr:uid="{1D3308D8-73E5-4B8F-AAB8-0848DC5D686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036-BEFF-48F5-8F08-F145E8A9354E}">
  <sheetPr>
    <tabColor rgb="FF00B0F0"/>
  </sheetPr>
  <dimension ref="A1:AO106"/>
  <sheetViews>
    <sheetView showGridLines="0" showRowColHeaders="0" zoomScaleNormal="100" zoomScaleSheetLayoutView="85" workbookViewId="0">
      <selection activeCell="A106" sqref="A106:Z106"/>
    </sheetView>
  </sheetViews>
  <sheetFormatPr defaultColWidth="10.6640625" defaultRowHeight="15.75" x14ac:dyDescent="0.2"/>
  <cols>
    <col min="1" max="1" width="8.77734375" style="13" customWidth="1"/>
    <col min="2" max="2" width="4.21875" style="7" customWidth="1"/>
    <col min="3" max="25" width="5.6640625" style="7" customWidth="1"/>
    <col min="26" max="26" width="5.77734375" style="7" customWidth="1"/>
    <col min="27" max="16384" width="10.6640625" style="7"/>
  </cols>
  <sheetData>
    <row r="1" spans="1:41" ht="23.65" customHeight="1" x14ac:dyDescent="0.2">
      <c r="A1" s="371" t="s">
        <v>470</v>
      </c>
      <c r="B1" s="372"/>
      <c r="C1" s="372"/>
      <c r="D1" s="372"/>
      <c r="E1" s="372"/>
      <c r="F1" s="372"/>
      <c r="G1" s="372"/>
      <c r="H1" s="372"/>
      <c r="I1" s="372"/>
      <c r="J1" s="372"/>
      <c r="K1" s="372"/>
      <c r="L1" s="372"/>
      <c r="M1" s="372"/>
      <c r="N1" s="372"/>
      <c r="O1" s="372"/>
      <c r="P1" s="372"/>
      <c r="Q1" s="372"/>
      <c r="R1" s="372"/>
      <c r="S1" s="372"/>
      <c r="T1" s="372"/>
      <c r="U1" s="372"/>
      <c r="V1" s="372"/>
      <c r="W1" s="372"/>
      <c r="X1" s="372"/>
      <c r="Y1" s="372"/>
      <c r="Z1" s="372"/>
    </row>
    <row r="2" spans="1:41" ht="15.75" customHeight="1" x14ac:dyDescent="0.2">
      <c r="A2" s="373" t="s">
        <v>471</v>
      </c>
      <c r="B2" s="373"/>
      <c r="C2" s="373"/>
      <c r="D2" s="373"/>
      <c r="E2" s="373"/>
      <c r="F2" s="373"/>
      <c r="G2" s="373"/>
      <c r="H2" s="373"/>
      <c r="I2" s="373"/>
      <c r="J2" s="373"/>
      <c r="K2" s="373"/>
      <c r="L2" s="373"/>
      <c r="M2" s="373"/>
      <c r="N2" s="373"/>
      <c r="O2" s="373"/>
      <c r="P2" s="373"/>
      <c r="Q2" s="373"/>
      <c r="R2" s="373"/>
      <c r="S2" s="373"/>
      <c r="T2" s="373"/>
      <c r="U2" s="373"/>
      <c r="V2" s="373"/>
      <c r="W2" s="373"/>
      <c r="X2" s="373"/>
      <c r="Y2" s="373"/>
      <c r="Z2" s="373"/>
    </row>
    <row r="3" spans="1:41" ht="15.75" customHeight="1" x14ac:dyDescent="0.2">
      <c r="A3" s="878" t="s">
        <v>562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row>
    <row r="4" spans="1:41" ht="15.75" customHeight="1" x14ac:dyDescent="0.2">
      <c r="A4" s="879"/>
      <c r="B4" s="879"/>
      <c r="C4" s="879"/>
      <c r="D4" s="879"/>
      <c r="E4" s="879"/>
      <c r="F4" s="879"/>
      <c r="G4" s="879"/>
      <c r="H4" s="879"/>
      <c r="I4" s="879"/>
      <c r="J4" s="879"/>
      <c r="K4" s="879"/>
      <c r="L4" s="879"/>
      <c r="M4" s="879"/>
      <c r="N4" s="879"/>
      <c r="O4" s="879"/>
      <c r="P4" s="879"/>
      <c r="Q4" s="879"/>
      <c r="R4" s="879"/>
      <c r="S4" s="879"/>
      <c r="T4" s="879"/>
      <c r="U4" s="879"/>
      <c r="V4" s="879"/>
      <c r="W4" s="879"/>
      <c r="X4" s="879"/>
      <c r="Y4" s="879"/>
      <c r="Z4" s="879"/>
    </row>
    <row r="5" spans="1:41" ht="15.75" customHeight="1" x14ac:dyDescent="0.2">
      <c r="A5" s="368" t="s">
        <v>2</v>
      </c>
      <c r="B5" s="880" t="s">
        <v>89</v>
      </c>
      <c r="C5" s="880"/>
      <c r="D5" s="880"/>
      <c r="E5" s="880"/>
      <c r="F5" s="880"/>
      <c r="G5" s="880"/>
      <c r="H5" s="880"/>
      <c r="I5" s="880"/>
      <c r="J5" s="880"/>
      <c r="K5" s="880"/>
      <c r="L5" s="880"/>
      <c r="M5" s="880"/>
      <c r="N5" s="880"/>
      <c r="O5" s="880"/>
      <c r="P5" s="880"/>
      <c r="Q5" s="880"/>
      <c r="R5" s="880"/>
      <c r="S5" s="880"/>
      <c r="T5" s="880"/>
      <c r="U5" s="880"/>
      <c r="V5" s="880"/>
      <c r="W5" s="880"/>
      <c r="X5" s="880"/>
      <c r="Y5" s="880"/>
      <c r="Z5" s="880"/>
    </row>
    <row r="6" spans="1:41" ht="15.75" customHeight="1" x14ac:dyDescent="0.2">
      <c r="A6" s="368"/>
      <c r="B6" s="880"/>
      <c r="C6" s="880"/>
      <c r="D6" s="880"/>
      <c r="E6" s="880"/>
      <c r="F6" s="880"/>
      <c r="G6" s="880"/>
      <c r="H6" s="880"/>
      <c r="I6" s="880"/>
      <c r="J6" s="880"/>
      <c r="K6" s="880"/>
      <c r="L6" s="880"/>
      <c r="M6" s="880"/>
      <c r="N6" s="880"/>
      <c r="O6" s="880"/>
      <c r="P6" s="880"/>
      <c r="Q6" s="880"/>
      <c r="R6" s="880"/>
      <c r="S6" s="880"/>
      <c r="T6" s="880"/>
      <c r="U6" s="880"/>
      <c r="V6" s="880"/>
      <c r="W6" s="880"/>
      <c r="X6" s="880"/>
      <c r="Y6" s="880"/>
      <c r="Z6" s="880"/>
    </row>
    <row r="7" spans="1:41" ht="15.75" customHeight="1" x14ac:dyDescent="0.2">
      <c r="A7" s="368" t="s">
        <v>3</v>
      </c>
      <c r="B7" s="880" t="s">
        <v>563</v>
      </c>
      <c r="C7" s="880"/>
      <c r="D7" s="880"/>
      <c r="E7" s="880"/>
      <c r="F7" s="880"/>
      <c r="G7" s="880"/>
      <c r="H7" s="880"/>
      <c r="I7" s="880"/>
      <c r="J7" s="880"/>
      <c r="K7" s="880"/>
      <c r="L7" s="880"/>
      <c r="M7" s="880"/>
      <c r="N7" s="880"/>
      <c r="O7" s="880"/>
      <c r="P7" s="880"/>
      <c r="Q7" s="880"/>
      <c r="R7" s="880"/>
      <c r="S7" s="880"/>
      <c r="T7" s="880"/>
      <c r="U7" s="880"/>
      <c r="V7" s="880"/>
      <c r="W7" s="880"/>
      <c r="X7" s="880"/>
      <c r="Y7" s="880"/>
      <c r="Z7" s="880"/>
    </row>
    <row r="8" spans="1:41" ht="15.75" customHeight="1" x14ac:dyDescent="0.2">
      <c r="A8" s="368"/>
      <c r="B8" s="880"/>
      <c r="C8" s="880"/>
      <c r="D8" s="880"/>
      <c r="E8" s="880"/>
      <c r="F8" s="880"/>
      <c r="G8" s="880"/>
      <c r="H8" s="880"/>
      <c r="I8" s="880"/>
      <c r="J8" s="880"/>
      <c r="K8" s="880"/>
      <c r="L8" s="880"/>
      <c r="M8" s="880"/>
      <c r="N8" s="880"/>
      <c r="O8" s="880"/>
      <c r="P8" s="880"/>
      <c r="Q8" s="880"/>
      <c r="R8" s="880"/>
      <c r="S8" s="880"/>
      <c r="T8" s="880"/>
      <c r="U8" s="880"/>
      <c r="V8" s="880"/>
      <c r="W8" s="880"/>
      <c r="X8" s="880"/>
      <c r="Y8" s="880"/>
      <c r="Z8" s="880"/>
    </row>
    <row r="9" spans="1:41" ht="15.75" customHeight="1" x14ac:dyDescent="0.2">
      <c r="A9" s="368" t="s">
        <v>4</v>
      </c>
      <c r="B9" s="880" t="s">
        <v>472</v>
      </c>
      <c r="C9" s="880"/>
      <c r="D9" s="880"/>
      <c r="E9" s="880"/>
      <c r="F9" s="880"/>
      <c r="G9" s="880"/>
      <c r="H9" s="880"/>
      <c r="I9" s="880"/>
      <c r="J9" s="880"/>
      <c r="K9" s="880"/>
      <c r="L9" s="880"/>
      <c r="M9" s="880"/>
      <c r="N9" s="880"/>
      <c r="O9" s="880"/>
      <c r="P9" s="880"/>
      <c r="Q9" s="880"/>
      <c r="R9" s="880"/>
      <c r="S9" s="880"/>
      <c r="T9" s="880"/>
      <c r="U9" s="880"/>
      <c r="V9" s="880"/>
      <c r="W9" s="880"/>
      <c r="X9" s="880"/>
      <c r="Y9" s="880"/>
      <c r="Z9" s="880"/>
    </row>
    <row r="10" spans="1:41" ht="15.75" customHeight="1" x14ac:dyDescent="0.2">
      <c r="A10" s="368"/>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row>
    <row r="11" spans="1:41" ht="15.75" customHeight="1" x14ac:dyDescent="0.2">
      <c r="A11" s="368"/>
      <c r="B11" s="880"/>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row>
    <row r="12" spans="1:41" ht="15.75" customHeight="1" x14ac:dyDescent="0.2">
      <c r="A12" s="368" t="s">
        <v>5</v>
      </c>
      <c r="B12" s="881" t="s">
        <v>473</v>
      </c>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row>
    <row r="13" spans="1:41" ht="15.75" customHeight="1" x14ac:dyDescent="0.2">
      <c r="A13" s="368"/>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row>
    <row r="14" spans="1:41" ht="15.75" customHeight="1" x14ac:dyDescent="0.2">
      <c r="A14" s="368" t="s">
        <v>6</v>
      </c>
      <c r="B14" s="882" t="s">
        <v>564</v>
      </c>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row>
    <row r="15" spans="1:41" ht="15.75" customHeight="1" x14ac:dyDescent="0.2">
      <c r="A15" s="368"/>
      <c r="B15" s="882"/>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row>
    <row r="16" spans="1:41" ht="15.75" customHeight="1" x14ac:dyDescent="0.3">
      <c r="A16" s="368"/>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D16" s="11"/>
      <c r="AE16" s="11"/>
      <c r="AF16" s="11"/>
      <c r="AG16" s="11"/>
      <c r="AH16" s="11"/>
      <c r="AI16" s="11"/>
      <c r="AJ16" s="11"/>
      <c r="AK16" s="11"/>
      <c r="AL16" s="11"/>
      <c r="AM16" s="11"/>
      <c r="AN16" s="11"/>
      <c r="AO16" s="11"/>
    </row>
    <row r="17" spans="1:26" ht="15.75" customHeight="1" x14ac:dyDescent="0.2">
      <c r="A17" s="368" t="s">
        <v>7</v>
      </c>
      <c r="B17" s="883" t="s">
        <v>474</v>
      </c>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row>
    <row r="18" spans="1:26" s="127" customFormat="1" ht="15.75" customHeight="1" x14ac:dyDescent="0.2">
      <c r="A18" s="368"/>
      <c r="B18" s="883"/>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row>
    <row r="19" spans="1:26" s="127" customFormat="1" ht="15.75" customHeight="1" x14ac:dyDescent="0.2">
      <c r="A19" s="368"/>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row>
    <row r="20" spans="1:26" ht="15.75" customHeight="1" x14ac:dyDescent="0.2">
      <c r="A20" s="368" t="s">
        <v>8</v>
      </c>
      <c r="B20" s="880" t="s">
        <v>278</v>
      </c>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row>
    <row r="21" spans="1:26" ht="15.75" customHeight="1" x14ac:dyDescent="0.2">
      <c r="A21" s="368"/>
      <c r="B21" s="880"/>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0"/>
    </row>
    <row r="22" spans="1:26" ht="15.75" customHeight="1" x14ac:dyDescent="0.2">
      <c r="A22" s="368" t="s">
        <v>9</v>
      </c>
      <c r="B22" s="884" t="s">
        <v>565</v>
      </c>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row>
    <row r="23" spans="1:26" ht="15.75" customHeight="1" x14ac:dyDescent="0.2">
      <c r="A23" s="368"/>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row>
    <row r="24" spans="1:26" ht="15.75" customHeight="1" x14ac:dyDescent="0.2">
      <c r="A24" s="368" t="s">
        <v>10</v>
      </c>
      <c r="B24" s="880" t="s">
        <v>566</v>
      </c>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row>
    <row r="25" spans="1:26" ht="15.75" customHeight="1" x14ac:dyDescent="0.2">
      <c r="A25" s="368"/>
      <c r="B25" s="880"/>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row>
    <row r="26" spans="1:26" ht="15.75" customHeight="1" x14ac:dyDescent="0.2">
      <c r="A26" s="368"/>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row>
    <row r="27" spans="1:26" ht="15.75" customHeight="1" x14ac:dyDescent="0.2">
      <c r="A27" s="368"/>
      <c r="B27" s="880"/>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row>
    <row r="28" spans="1:26" ht="15.75" customHeight="1" x14ac:dyDescent="0.2">
      <c r="A28" s="368"/>
      <c r="B28" s="880"/>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0"/>
    </row>
    <row r="29" spans="1:26" ht="15.75" customHeight="1" x14ac:dyDescent="0.2">
      <c r="A29" s="368" t="s">
        <v>11</v>
      </c>
      <c r="B29" s="883" t="s">
        <v>421</v>
      </c>
      <c r="C29" s="883"/>
      <c r="D29" s="883"/>
      <c r="E29" s="883"/>
      <c r="F29" s="883"/>
      <c r="G29" s="883"/>
      <c r="H29" s="883"/>
      <c r="I29" s="883"/>
      <c r="J29" s="883"/>
      <c r="K29" s="883"/>
      <c r="L29" s="883"/>
      <c r="M29" s="883"/>
      <c r="N29" s="883"/>
      <c r="O29" s="883"/>
      <c r="P29" s="883"/>
      <c r="Q29" s="883"/>
      <c r="R29" s="883"/>
      <c r="S29" s="883"/>
      <c r="T29" s="883"/>
      <c r="U29" s="883"/>
      <c r="V29" s="883"/>
      <c r="W29" s="883"/>
      <c r="X29" s="883"/>
      <c r="Y29" s="883"/>
      <c r="Z29" s="883"/>
    </row>
    <row r="30" spans="1:26" ht="15.75" customHeight="1" x14ac:dyDescent="0.2">
      <c r="A30" s="368"/>
      <c r="B30" s="883"/>
      <c r="C30" s="883"/>
      <c r="D30" s="883"/>
      <c r="E30" s="883"/>
      <c r="F30" s="883"/>
      <c r="G30" s="883"/>
      <c r="H30" s="883"/>
      <c r="I30" s="883"/>
      <c r="J30" s="883"/>
      <c r="K30" s="883"/>
      <c r="L30" s="883"/>
      <c r="M30" s="883"/>
      <c r="N30" s="883"/>
      <c r="O30" s="883"/>
      <c r="P30" s="883"/>
      <c r="Q30" s="883"/>
      <c r="R30" s="883"/>
      <c r="S30" s="883"/>
      <c r="T30" s="883"/>
      <c r="U30" s="883"/>
      <c r="V30" s="883"/>
      <c r="W30" s="883"/>
      <c r="X30" s="883"/>
      <c r="Y30" s="883"/>
      <c r="Z30" s="883"/>
    </row>
    <row r="31" spans="1:26" ht="15.75" customHeight="1" x14ac:dyDescent="0.2">
      <c r="A31" s="368"/>
      <c r="B31" s="883"/>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row>
    <row r="32" spans="1:26" ht="15.75" customHeight="1" x14ac:dyDescent="0.2">
      <c r="A32" s="368" t="s">
        <v>12</v>
      </c>
      <c r="B32" s="880" t="s">
        <v>567</v>
      </c>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row>
    <row r="33" spans="1:41" ht="15.75" customHeight="1" x14ac:dyDescent="0.2">
      <c r="A33" s="368"/>
      <c r="B33" s="880"/>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row>
    <row r="34" spans="1:41" ht="15.75" customHeight="1" x14ac:dyDescent="0.2">
      <c r="A34" s="368" t="s">
        <v>13</v>
      </c>
      <c r="B34" s="880" t="s">
        <v>568</v>
      </c>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row>
    <row r="35" spans="1:41" ht="15.75" customHeight="1" x14ac:dyDescent="0.2">
      <c r="A35" s="368"/>
      <c r="B35" s="880"/>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row>
    <row r="36" spans="1:41" ht="15.75" customHeight="1" x14ac:dyDescent="0.2">
      <c r="A36" s="368" t="s">
        <v>475</v>
      </c>
      <c r="B36" s="881" t="s">
        <v>569</v>
      </c>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row>
    <row r="37" spans="1:41" ht="15.75" customHeight="1" x14ac:dyDescent="0.2">
      <c r="A37" s="368"/>
      <c r="B37" s="881"/>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row>
    <row r="38" spans="1:41" ht="15.75" customHeight="1" x14ac:dyDescent="0.2">
      <c r="A38" s="368" t="s">
        <v>476</v>
      </c>
      <c r="B38" s="881" t="s">
        <v>477</v>
      </c>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row>
    <row r="39" spans="1:41" ht="15.75" customHeight="1" x14ac:dyDescent="0.2">
      <c r="A39" s="368"/>
      <c r="B39" s="881"/>
      <c r="C39" s="881"/>
      <c r="D39" s="881"/>
      <c r="E39" s="881"/>
      <c r="F39" s="881"/>
      <c r="G39" s="881"/>
      <c r="H39" s="881"/>
      <c r="I39" s="881"/>
      <c r="J39" s="881"/>
      <c r="K39" s="881"/>
      <c r="L39" s="881"/>
      <c r="M39" s="881"/>
      <c r="N39" s="881"/>
      <c r="O39" s="881"/>
      <c r="P39" s="881"/>
      <c r="Q39" s="881"/>
      <c r="R39" s="881"/>
      <c r="S39" s="881"/>
      <c r="T39" s="881"/>
      <c r="U39" s="881"/>
      <c r="V39" s="881"/>
      <c r="W39" s="881"/>
      <c r="X39" s="881"/>
      <c r="Y39" s="881"/>
      <c r="Z39" s="881"/>
    </row>
    <row r="40" spans="1:41" ht="15.75" customHeight="1" x14ac:dyDescent="0.2">
      <c r="A40" s="368" t="s">
        <v>478</v>
      </c>
      <c r="B40" s="885" t="s">
        <v>570</v>
      </c>
      <c r="C40" s="885"/>
      <c r="D40" s="885"/>
      <c r="E40" s="885"/>
      <c r="F40" s="885"/>
      <c r="G40" s="885"/>
      <c r="H40" s="885"/>
      <c r="I40" s="885"/>
      <c r="J40" s="885"/>
      <c r="K40" s="885"/>
      <c r="L40" s="885"/>
      <c r="M40" s="885"/>
      <c r="N40" s="885"/>
      <c r="O40" s="885"/>
      <c r="P40" s="885"/>
      <c r="Q40" s="885"/>
      <c r="R40" s="885"/>
      <c r="S40" s="885"/>
      <c r="T40" s="885"/>
      <c r="U40" s="885"/>
      <c r="V40" s="885"/>
      <c r="W40" s="885"/>
      <c r="X40" s="885"/>
      <c r="Y40" s="885"/>
      <c r="Z40" s="885"/>
    </row>
    <row r="41" spans="1:41" ht="15.75" customHeight="1" x14ac:dyDescent="0.2">
      <c r="A41" s="368"/>
      <c r="B41" s="885"/>
      <c r="C41" s="885"/>
      <c r="D41" s="885"/>
      <c r="E41" s="885"/>
      <c r="F41" s="885"/>
      <c r="G41" s="885"/>
      <c r="H41" s="885"/>
      <c r="I41" s="885"/>
      <c r="J41" s="885"/>
      <c r="K41" s="885"/>
      <c r="L41" s="885"/>
      <c r="M41" s="885"/>
      <c r="N41" s="885"/>
      <c r="O41" s="885"/>
      <c r="P41" s="885"/>
      <c r="Q41" s="885"/>
      <c r="R41" s="885"/>
      <c r="S41" s="885"/>
      <c r="T41" s="885"/>
      <c r="U41" s="885"/>
      <c r="V41" s="885"/>
      <c r="W41" s="885"/>
      <c r="X41" s="885"/>
      <c r="Y41" s="885"/>
      <c r="Z41" s="885"/>
    </row>
    <row r="42" spans="1:41" ht="15.75" customHeight="1" x14ac:dyDescent="0.2">
      <c r="A42" s="368"/>
      <c r="B42" s="885"/>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row>
    <row r="43" spans="1:41" ht="15.75" customHeight="1" x14ac:dyDescent="0.2">
      <c r="A43" s="368" t="s">
        <v>279</v>
      </c>
      <c r="B43" s="885" t="s">
        <v>571</v>
      </c>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row>
    <row r="44" spans="1:41" ht="15.75" customHeight="1" x14ac:dyDescent="0.2">
      <c r="A44" s="368"/>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row>
    <row r="45" spans="1:41" ht="15.75" customHeight="1" x14ac:dyDescent="0.3">
      <c r="A45" s="877" t="s">
        <v>280</v>
      </c>
      <c r="B45" s="374" t="s">
        <v>270</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D45" s="8"/>
      <c r="AE45" s="8"/>
      <c r="AF45" s="8"/>
      <c r="AG45" s="8"/>
      <c r="AH45" s="8"/>
      <c r="AI45" s="8"/>
      <c r="AJ45" s="8"/>
      <c r="AK45" s="8"/>
      <c r="AL45" s="8"/>
      <c r="AM45" s="8"/>
      <c r="AN45" s="8"/>
      <c r="AO45" s="8"/>
    </row>
    <row r="46" spans="1:41" ht="15.75" customHeight="1" x14ac:dyDescent="0.3">
      <c r="A46" s="366"/>
      <c r="B46" s="8" t="s">
        <v>258</v>
      </c>
      <c r="C46" s="294" t="s">
        <v>271</v>
      </c>
      <c r="D46" s="294"/>
      <c r="E46" s="294"/>
      <c r="F46" s="294"/>
      <c r="G46" s="294"/>
      <c r="H46" s="294"/>
      <c r="I46" s="294"/>
      <c r="J46" s="294"/>
      <c r="K46" s="12"/>
      <c r="L46" s="12"/>
      <c r="M46" s="12"/>
      <c r="N46" s="12"/>
      <c r="O46" s="12"/>
      <c r="P46" s="12"/>
      <c r="Q46" s="12"/>
      <c r="R46" s="12"/>
      <c r="S46" s="12"/>
      <c r="T46" s="12"/>
      <c r="U46" s="12"/>
      <c r="V46" s="12"/>
      <c r="W46" s="12"/>
      <c r="X46" s="12"/>
      <c r="Y46" s="12"/>
      <c r="AD46" s="8"/>
      <c r="AE46" s="8"/>
      <c r="AF46" s="8"/>
      <c r="AG46" s="8"/>
      <c r="AH46" s="8"/>
      <c r="AI46" s="8"/>
      <c r="AJ46" s="8"/>
      <c r="AK46" s="8"/>
      <c r="AL46" s="8"/>
      <c r="AM46" s="8"/>
      <c r="AN46" s="8"/>
      <c r="AO46" s="8"/>
    </row>
    <row r="47" spans="1:41" ht="15.75" customHeight="1" x14ac:dyDescent="0.3">
      <c r="A47" s="366"/>
      <c r="B47" s="8" t="s">
        <v>260</v>
      </c>
      <c r="C47" s="294" t="s">
        <v>272</v>
      </c>
      <c r="D47" s="294"/>
      <c r="E47" s="294"/>
      <c r="F47" s="294"/>
      <c r="G47" s="294"/>
      <c r="H47" s="294"/>
      <c r="I47" s="294"/>
      <c r="J47" s="294"/>
      <c r="K47" s="12"/>
      <c r="L47" s="12"/>
      <c r="M47" s="12"/>
      <c r="N47" s="12"/>
      <c r="O47" s="12"/>
      <c r="P47" s="12"/>
      <c r="Q47" s="12"/>
      <c r="R47" s="12"/>
      <c r="S47" s="12"/>
      <c r="T47" s="12"/>
      <c r="U47" s="12"/>
      <c r="V47" s="12"/>
      <c r="W47" s="12"/>
      <c r="X47" s="12"/>
      <c r="Y47" s="12"/>
      <c r="AD47" s="8"/>
      <c r="AE47" s="8"/>
      <c r="AF47" s="8"/>
      <c r="AG47" s="8"/>
      <c r="AH47" s="8"/>
      <c r="AI47" s="8"/>
      <c r="AJ47" s="8"/>
      <c r="AK47" s="8"/>
      <c r="AL47" s="8"/>
      <c r="AM47" s="8"/>
      <c r="AN47" s="8"/>
      <c r="AO47" s="8"/>
    </row>
    <row r="48" spans="1:41" ht="15.75" customHeight="1" x14ac:dyDescent="0.3">
      <c r="A48" s="366"/>
      <c r="B48" s="8" t="s">
        <v>262</v>
      </c>
      <c r="C48" s="294" t="s">
        <v>273</v>
      </c>
      <c r="D48" s="294"/>
      <c r="E48" s="294"/>
      <c r="F48" s="294"/>
      <c r="G48" s="294"/>
      <c r="H48" s="294"/>
      <c r="I48" s="294"/>
      <c r="J48" s="294"/>
      <c r="K48" s="12"/>
      <c r="L48" s="12"/>
      <c r="M48" s="12"/>
      <c r="N48" s="12"/>
      <c r="O48" s="12"/>
      <c r="P48" s="12"/>
      <c r="Q48" s="12"/>
      <c r="R48" s="12"/>
      <c r="S48" s="12"/>
      <c r="T48" s="12"/>
      <c r="U48" s="12"/>
      <c r="V48" s="12"/>
      <c r="W48" s="12"/>
      <c r="X48" s="12"/>
      <c r="Y48" s="12"/>
      <c r="Z48" s="8"/>
      <c r="AA48" s="11"/>
      <c r="AB48" s="11"/>
      <c r="AC48" s="11"/>
      <c r="AD48" s="8"/>
      <c r="AE48" s="8"/>
      <c r="AF48" s="8"/>
      <c r="AG48" s="8"/>
      <c r="AH48" s="8"/>
      <c r="AI48" s="8"/>
      <c r="AJ48" s="8"/>
      <c r="AK48" s="8"/>
      <c r="AL48" s="8"/>
      <c r="AM48" s="8"/>
      <c r="AN48" s="8"/>
      <c r="AO48" s="8"/>
    </row>
    <row r="49" spans="1:41" ht="15.75" customHeight="1" x14ac:dyDescent="0.3">
      <c r="A49" s="366"/>
      <c r="B49" s="8" t="s">
        <v>264</v>
      </c>
      <c r="C49" s="294" t="s">
        <v>274</v>
      </c>
      <c r="D49" s="294"/>
      <c r="E49" s="294"/>
      <c r="F49" s="294"/>
      <c r="G49" s="294"/>
      <c r="H49" s="294"/>
      <c r="I49" s="294"/>
      <c r="J49" s="294"/>
      <c r="K49" s="12"/>
      <c r="L49" s="12"/>
      <c r="M49" s="12"/>
      <c r="N49" s="12"/>
      <c r="O49" s="12"/>
      <c r="P49" s="12"/>
      <c r="Q49" s="12"/>
      <c r="R49" s="12"/>
      <c r="S49" s="12"/>
      <c r="T49" s="12"/>
      <c r="U49" s="12"/>
      <c r="V49" s="12"/>
      <c r="W49" s="12"/>
      <c r="X49" s="12"/>
      <c r="Y49" s="12"/>
      <c r="AD49" s="8"/>
      <c r="AE49" s="8"/>
      <c r="AF49" s="8"/>
      <c r="AG49" s="8"/>
      <c r="AH49" s="8"/>
      <c r="AI49" s="8"/>
      <c r="AJ49" s="8"/>
      <c r="AK49" s="8"/>
      <c r="AL49" s="8"/>
      <c r="AM49" s="8"/>
      <c r="AN49" s="8"/>
      <c r="AO49" s="8"/>
    </row>
    <row r="50" spans="1:41" ht="15.75" customHeight="1" x14ac:dyDescent="0.3">
      <c r="A50" s="370"/>
      <c r="B50" s="302" t="s">
        <v>572</v>
      </c>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D50" s="8"/>
      <c r="AE50" s="8"/>
      <c r="AF50" s="8"/>
      <c r="AG50" s="8"/>
      <c r="AH50" s="8"/>
      <c r="AI50" s="8"/>
      <c r="AJ50" s="8"/>
      <c r="AK50" s="8"/>
      <c r="AL50" s="8"/>
      <c r="AM50" s="8"/>
      <c r="AN50" s="8"/>
      <c r="AO50" s="8"/>
    </row>
    <row r="51" spans="1:41" ht="15.75" customHeight="1" x14ac:dyDescent="0.3">
      <c r="A51" s="367" t="s">
        <v>281</v>
      </c>
      <c r="B51" s="882" t="s">
        <v>479</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D51" s="11"/>
      <c r="AE51" s="11"/>
      <c r="AF51" s="11"/>
      <c r="AG51" s="11"/>
      <c r="AH51" s="11"/>
      <c r="AI51" s="11"/>
      <c r="AJ51" s="11"/>
      <c r="AK51" s="11"/>
      <c r="AL51" s="11"/>
      <c r="AM51" s="11"/>
      <c r="AN51" s="11"/>
      <c r="AO51" s="11"/>
    </row>
    <row r="52" spans="1:41" ht="15.75" customHeight="1" x14ac:dyDescent="0.3">
      <c r="A52" s="370"/>
      <c r="B52" s="88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D52" s="11"/>
      <c r="AE52" s="11"/>
      <c r="AF52" s="11"/>
      <c r="AG52" s="11"/>
      <c r="AH52" s="11"/>
      <c r="AI52" s="11"/>
      <c r="AJ52" s="11"/>
      <c r="AK52" s="11"/>
      <c r="AL52" s="11"/>
      <c r="AM52" s="11"/>
      <c r="AN52" s="11"/>
      <c r="AO52" s="11"/>
    </row>
    <row r="53" spans="1:41" ht="15.75" customHeight="1" x14ac:dyDescent="0.3">
      <c r="A53" s="367" t="s">
        <v>282</v>
      </c>
      <c r="B53" s="886" t="s">
        <v>573</v>
      </c>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F53" s="11"/>
      <c r="AG53" s="11"/>
      <c r="AH53" s="11"/>
      <c r="AI53" s="11"/>
      <c r="AJ53" s="11"/>
      <c r="AK53" s="11"/>
      <c r="AL53" s="11"/>
      <c r="AM53" s="11"/>
      <c r="AN53" s="11"/>
      <c r="AO53" s="11"/>
    </row>
    <row r="54" spans="1:41" ht="15.75" customHeight="1" x14ac:dyDescent="0.2">
      <c r="A54" s="370"/>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row>
    <row r="55" spans="1:41" ht="15.75" customHeight="1" x14ac:dyDescent="0.2">
      <c r="A55" s="368" t="s">
        <v>283</v>
      </c>
      <c r="B55" s="886" t="s">
        <v>574</v>
      </c>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row>
    <row r="56" spans="1:41" ht="15.75" customHeight="1" x14ac:dyDescent="0.2">
      <c r="A56" s="368"/>
      <c r="B56" s="886"/>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row>
    <row r="57" spans="1:41" ht="15.75" customHeight="1" x14ac:dyDescent="0.2">
      <c r="A57" s="368"/>
      <c r="B57" s="886"/>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row>
    <row r="58" spans="1:41" ht="15.75" customHeight="1" x14ac:dyDescent="0.2">
      <c r="A58" s="367" t="s">
        <v>284</v>
      </c>
      <c r="B58" s="886" t="s">
        <v>480</v>
      </c>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row>
    <row r="59" spans="1:41" ht="15.75" customHeight="1" x14ac:dyDescent="0.2">
      <c r="A59" s="370"/>
      <c r="B59" s="886"/>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row>
    <row r="60" spans="1:41" ht="15.75" customHeight="1" x14ac:dyDescent="0.2">
      <c r="A60" s="368" t="s">
        <v>285</v>
      </c>
      <c r="B60" s="886" t="s">
        <v>481</v>
      </c>
      <c r="C60" s="886"/>
      <c r="D60" s="886"/>
      <c r="E60" s="886"/>
      <c r="F60" s="886"/>
      <c r="G60" s="886"/>
      <c r="H60" s="886"/>
      <c r="I60" s="886"/>
      <c r="J60" s="886"/>
      <c r="K60" s="886"/>
      <c r="L60" s="886"/>
      <c r="M60" s="886"/>
      <c r="N60" s="886"/>
      <c r="O60" s="886"/>
      <c r="P60" s="886"/>
      <c r="Q60" s="886"/>
      <c r="R60" s="886"/>
      <c r="S60" s="886"/>
      <c r="T60" s="886"/>
      <c r="U60" s="886"/>
      <c r="V60" s="886"/>
      <c r="W60" s="886"/>
      <c r="X60" s="886"/>
      <c r="Y60" s="886"/>
      <c r="Z60" s="886"/>
    </row>
    <row r="61" spans="1:41" ht="15.75" customHeight="1" x14ac:dyDescent="0.2">
      <c r="A61" s="368"/>
      <c r="B61" s="886"/>
      <c r="C61" s="886"/>
      <c r="D61" s="886"/>
      <c r="E61" s="886"/>
      <c r="F61" s="886"/>
      <c r="G61" s="886"/>
      <c r="H61" s="886"/>
      <c r="I61" s="886"/>
      <c r="J61" s="886"/>
      <c r="K61" s="886"/>
      <c r="L61" s="886"/>
      <c r="M61" s="886"/>
      <c r="N61" s="886"/>
      <c r="O61" s="886"/>
      <c r="P61" s="886"/>
      <c r="Q61" s="886"/>
      <c r="R61" s="886"/>
      <c r="S61" s="886"/>
      <c r="T61" s="886"/>
      <c r="U61" s="886"/>
      <c r="V61" s="886"/>
      <c r="W61" s="886"/>
      <c r="X61" s="886"/>
      <c r="Y61" s="886"/>
      <c r="Z61" s="886"/>
    </row>
    <row r="62" spans="1:41" ht="15.75" customHeight="1" x14ac:dyDescent="0.2">
      <c r="A62" s="368" t="s">
        <v>422</v>
      </c>
      <c r="B62" s="886" t="s">
        <v>575</v>
      </c>
      <c r="C62" s="886"/>
      <c r="D62" s="886"/>
      <c r="E62" s="886"/>
      <c r="F62" s="886"/>
      <c r="G62" s="886"/>
      <c r="H62" s="886"/>
      <c r="I62" s="886"/>
      <c r="J62" s="886"/>
      <c r="K62" s="886"/>
      <c r="L62" s="886"/>
      <c r="M62" s="886"/>
      <c r="N62" s="886"/>
      <c r="O62" s="886"/>
      <c r="P62" s="886"/>
      <c r="Q62" s="886"/>
      <c r="R62" s="886"/>
      <c r="S62" s="886"/>
      <c r="T62" s="886"/>
      <c r="U62" s="886"/>
      <c r="V62" s="886"/>
      <c r="W62" s="886"/>
      <c r="X62" s="886"/>
      <c r="Y62" s="886"/>
      <c r="Z62" s="886"/>
    </row>
    <row r="63" spans="1:41" ht="15.75" customHeight="1" x14ac:dyDescent="0.2">
      <c r="A63" s="368"/>
      <c r="B63" s="886"/>
      <c r="C63" s="886"/>
      <c r="D63" s="886"/>
      <c r="E63" s="886"/>
      <c r="F63" s="886"/>
      <c r="G63" s="886"/>
      <c r="H63" s="886"/>
      <c r="I63" s="886"/>
      <c r="J63" s="886"/>
      <c r="K63" s="886"/>
      <c r="L63" s="886"/>
      <c r="M63" s="886"/>
      <c r="N63" s="886"/>
      <c r="O63" s="886"/>
      <c r="P63" s="886"/>
      <c r="Q63" s="886"/>
      <c r="R63" s="886"/>
      <c r="S63" s="886"/>
      <c r="T63" s="886"/>
      <c r="U63" s="886"/>
      <c r="V63" s="886"/>
      <c r="W63" s="886"/>
      <c r="X63" s="886"/>
      <c r="Y63" s="886"/>
      <c r="Z63" s="886"/>
    </row>
    <row r="64" spans="1:41" ht="15.75" customHeight="1" x14ac:dyDescent="0.2">
      <c r="A64" s="368"/>
      <c r="B64" s="886"/>
      <c r="C64" s="886"/>
      <c r="D64" s="886"/>
      <c r="E64" s="886"/>
      <c r="F64" s="886"/>
      <c r="G64" s="886"/>
      <c r="H64" s="886"/>
      <c r="I64" s="886"/>
      <c r="J64" s="886"/>
      <c r="K64" s="886"/>
      <c r="L64" s="886"/>
      <c r="M64" s="886"/>
      <c r="N64" s="886"/>
      <c r="O64" s="886"/>
      <c r="P64" s="886"/>
      <c r="Q64" s="886"/>
      <c r="R64" s="886"/>
      <c r="S64" s="886"/>
      <c r="T64" s="886"/>
      <c r="U64" s="886"/>
      <c r="V64" s="886"/>
      <c r="W64" s="886"/>
      <c r="X64" s="886"/>
      <c r="Y64" s="886"/>
      <c r="Z64" s="886"/>
    </row>
    <row r="65" spans="1:41" ht="15.75" customHeight="1" x14ac:dyDescent="0.2">
      <c r="A65" s="368"/>
      <c r="B65" s="886"/>
      <c r="C65" s="886"/>
      <c r="D65" s="886"/>
      <c r="E65" s="886"/>
      <c r="F65" s="886"/>
      <c r="G65" s="886"/>
      <c r="H65" s="886"/>
      <c r="I65" s="886"/>
      <c r="J65" s="886"/>
      <c r="K65" s="886"/>
      <c r="L65" s="886"/>
      <c r="M65" s="886"/>
      <c r="N65" s="886"/>
      <c r="O65" s="886"/>
      <c r="P65" s="886"/>
      <c r="Q65" s="886"/>
      <c r="R65" s="886"/>
      <c r="S65" s="886"/>
      <c r="T65" s="886"/>
      <c r="U65" s="886"/>
      <c r="V65" s="886"/>
      <c r="W65" s="886"/>
      <c r="X65" s="886"/>
      <c r="Y65" s="886"/>
      <c r="Z65" s="886"/>
    </row>
    <row r="66" spans="1:41" ht="15.75" customHeight="1" x14ac:dyDescent="0.2">
      <c r="A66" s="368" t="s">
        <v>423</v>
      </c>
      <c r="B66" s="886" t="s">
        <v>576</v>
      </c>
      <c r="C66" s="886"/>
      <c r="D66" s="886"/>
      <c r="E66" s="886"/>
      <c r="F66" s="886"/>
      <c r="G66" s="886"/>
      <c r="H66" s="886"/>
      <c r="I66" s="886"/>
      <c r="J66" s="886"/>
      <c r="K66" s="886"/>
      <c r="L66" s="886"/>
      <c r="M66" s="886"/>
      <c r="N66" s="886"/>
      <c r="O66" s="886"/>
      <c r="P66" s="886"/>
      <c r="Q66" s="886"/>
      <c r="R66" s="886"/>
      <c r="S66" s="886"/>
      <c r="T66" s="886"/>
      <c r="U66" s="886"/>
      <c r="V66" s="886"/>
      <c r="W66" s="886"/>
      <c r="X66" s="886"/>
      <c r="Y66" s="886"/>
      <c r="Z66" s="886"/>
    </row>
    <row r="67" spans="1:41" ht="15.75" customHeight="1" x14ac:dyDescent="0.2">
      <c r="A67" s="368"/>
      <c r="B67" s="886"/>
      <c r="C67" s="886"/>
      <c r="D67" s="886"/>
      <c r="E67" s="886"/>
      <c r="F67" s="886"/>
      <c r="G67" s="886"/>
      <c r="H67" s="886"/>
      <c r="I67" s="886"/>
      <c r="J67" s="886"/>
      <c r="K67" s="886"/>
      <c r="L67" s="886"/>
      <c r="M67" s="886"/>
      <c r="N67" s="886"/>
      <c r="O67" s="886"/>
      <c r="P67" s="886"/>
      <c r="Q67" s="886"/>
      <c r="R67" s="886"/>
      <c r="S67" s="886"/>
      <c r="T67" s="886"/>
      <c r="U67" s="886"/>
      <c r="V67" s="886"/>
      <c r="W67" s="886"/>
      <c r="X67" s="886"/>
      <c r="Y67" s="886"/>
      <c r="Z67" s="886"/>
    </row>
    <row r="68" spans="1:41" ht="15.75" customHeight="1" x14ac:dyDescent="0.2">
      <c r="A68" s="368"/>
      <c r="B68" s="886"/>
      <c r="C68" s="886"/>
      <c r="D68" s="886"/>
      <c r="E68" s="886"/>
      <c r="F68" s="886"/>
      <c r="G68" s="886"/>
      <c r="H68" s="886"/>
      <c r="I68" s="886"/>
      <c r="J68" s="886"/>
      <c r="K68" s="886"/>
      <c r="L68" s="886"/>
      <c r="M68" s="886"/>
      <c r="N68" s="886"/>
      <c r="O68" s="886"/>
      <c r="P68" s="886"/>
      <c r="Q68" s="886"/>
      <c r="R68" s="886"/>
      <c r="S68" s="886"/>
      <c r="T68" s="886"/>
      <c r="U68" s="886"/>
      <c r="V68" s="886"/>
      <c r="W68" s="886"/>
      <c r="X68" s="886"/>
      <c r="Y68" s="886"/>
      <c r="Z68" s="886"/>
    </row>
    <row r="69" spans="1:41" ht="15.75" customHeight="1" x14ac:dyDescent="0.3">
      <c r="A69" s="368" t="s">
        <v>424</v>
      </c>
      <c r="B69" s="881" t="s">
        <v>577</v>
      </c>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171"/>
      <c r="AB69" s="171"/>
      <c r="AC69" s="171"/>
      <c r="AD69" s="171"/>
      <c r="AE69" s="171"/>
      <c r="AF69" s="11"/>
      <c r="AG69" s="11"/>
      <c r="AH69" s="11"/>
      <c r="AI69" s="11"/>
      <c r="AJ69" s="11"/>
      <c r="AK69" s="11"/>
      <c r="AL69" s="11"/>
      <c r="AM69" s="11"/>
      <c r="AN69" s="11"/>
      <c r="AO69" s="11"/>
    </row>
    <row r="70" spans="1:41" ht="15.75" customHeight="1" x14ac:dyDescent="0.3">
      <c r="A70" s="369"/>
      <c r="B70" s="887"/>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171"/>
      <c r="AB70" s="171"/>
      <c r="AC70" s="171"/>
      <c r="AD70" s="171"/>
      <c r="AE70" s="171"/>
      <c r="AF70" s="11"/>
      <c r="AG70" s="11"/>
      <c r="AH70" s="11"/>
      <c r="AI70" s="11"/>
      <c r="AJ70" s="11"/>
      <c r="AK70" s="11"/>
      <c r="AL70" s="11"/>
      <c r="AM70" s="11"/>
      <c r="AN70" s="11"/>
      <c r="AO70" s="11"/>
    </row>
    <row r="71" spans="1:41" ht="15.75" customHeight="1" x14ac:dyDescent="0.2">
      <c r="A71" s="375"/>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row>
    <row r="72" spans="1:41" x14ac:dyDescent="0.2">
      <c r="A72" s="373" t="s">
        <v>482</v>
      </c>
      <c r="B72" s="373"/>
      <c r="C72" s="373"/>
      <c r="D72" s="373"/>
      <c r="E72" s="373"/>
      <c r="F72" s="373"/>
      <c r="G72" s="373"/>
      <c r="H72" s="373"/>
      <c r="I72" s="373"/>
      <c r="J72" s="373"/>
      <c r="K72" s="373"/>
      <c r="L72" s="373"/>
      <c r="M72" s="373"/>
      <c r="N72" s="373"/>
      <c r="O72" s="373"/>
      <c r="P72" s="373"/>
      <c r="Q72" s="373"/>
      <c r="R72" s="373"/>
      <c r="S72" s="373"/>
      <c r="T72" s="373"/>
      <c r="U72" s="373"/>
      <c r="V72" s="373"/>
      <c r="W72" s="373"/>
      <c r="X72" s="373"/>
      <c r="Y72" s="373"/>
      <c r="Z72" s="373"/>
    </row>
    <row r="73" spans="1:41" ht="14.1" customHeight="1" x14ac:dyDescent="0.2">
      <c r="A73" s="878" t="s">
        <v>562</v>
      </c>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row>
    <row r="74" spans="1:41" x14ac:dyDescent="0.2">
      <c r="A74" s="879"/>
      <c r="B74" s="879"/>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row>
    <row r="75" spans="1:41" ht="14.25" customHeight="1" x14ac:dyDescent="0.2">
      <c r="A75" s="368" t="s">
        <v>2</v>
      </c>
      <c r="B75" s="880" t="s">
        <v>286</v>
      </c>
      <c r="C75" s="880"/>
      <c r="D75" s="880"/>
      <c r="E75" s="880"/>
      <c r="F75" s="880"/>
      <c r="G75" s="880"/>
      <c r="H75" s="880"/>
      <c r="I75" s="880"/>
      <c r="J75" s="880"/>
      <c r="K75" s="880"/>
      <c r="L75" s="880"/>
      <c r="M75" s="880"/>
      <c r="N75" s="880"/>
      <c r="O75" s="880"/>
      <c r="P75" s="880"/>
      <c r="Q75" s="880"/>
      <c r="R75" s="880"/>
      <c r="S75" s="880"/>
      <c r="T75" s="880"/>
      <c r="U75" s="880"/>
      <c r="V75" s="880"/>
      <c r="W75" s="880"/>
      <c r="X75" s="880"/>
      <c r="Y75" s="880"/>
      <c r="Z75" s="880"/>
    </row>
    <row r="76" spans="1:41" ht="15" customHeight="1" x14ac:dyDescent="0.2">
      <c r="A76" s="368"/>
      <c r="B76" s="880"/>
      <c r="C76" s="880"/>
      <c r="D76" s="880"/>
      <c r="E76" s="880"/>
      <c r="F76" s="880"/>
      <c r="G76" s="880"/>
      <c r="H76" s="880"/>
      <c r="I76" s="880"/>
      <c r="J76" s="880"/>
      <c r="K76" s="880"/>
      <c r="L76" s="880"/>
      <c r="M76" s="880"/>
      <c r="N76" s="880"/>
      <c r="O76" s="880"/>
      <c r="P76" s="880"/>
      <c r="Q76" s="880"/>
      <c r="R76" s="880"/>
      <c r="S76" s="880"/>
      <c r="T76" s="880"/>
      <c r="U76" s="880"/>
      <c r="V76" s="880"/>
      <c r="W76" s="880"/>
      <c r="X76" s="880"/>
      <c r="Y76" s="880"/>
      <c r="Z76" s="880"/>
    </row>
    <row r="77" spans="1:41" ht="15" customHeight="1" x14ac:dyDescent="0.2">
      <c r="A77" s="368"/>
      <c r="B77" s="880"/>
      <c r="C77" s="880"/>
      <c r="D77" s="880"/>
      <c r="E77" s="880"/>
      <c r="F77" s="880"/>
      <c r="G77" s="880"/>
      <c r="H77" s="880"/>
      <c r="I77" s="880"/>
      <c r="J77" s="880"/>
      <c r="K77" s="880"/>
      <c r="L77" s="880"/>
      <c r="M77" s="880"/>
      <c r="N77" s="880"/>
      <c r="O77" s="880"/>
      <c r="P77" s="880"/>
      <c r="Q77" s="880"/>
      <c r="R77" s="880"/>
      <c r="S77" s="880"/>
      <c r="T77" s="880"/>
      <c r="U77" s="880"/>
      <c r="V77" s="880"/>
      <c r="W77" s="880"/>
      <c r="X77" s="880"/>
      <c r="Y77" s="880"/>
      <c r="Z77" s="880"/>
    </row>
    <row r="78" spans="1:41" ht="15" customHeight="1" x14ac:dyDescent="0.2">
      <c r="A78" s="368"/>
      <c r="B78" s="880"/>
      <c r="C78" s="880"/>
      <c r="D78" s="880"/>
      <c r="E78" s="880"/>
      <c r="F78" s="880"/>
      <c r="G78" s="880"/>
      <c r="H78" s="880"/>
      <c r="I78" s="880"/>
      <c r="J78" s="880"/>
      <c r="K78" s="880"/>
      <c r="L78" s="880"/>
      <c r="M78" s="880"/>
      <c r="N78" s="880"/>
      <c r="O78" s="880"/>
      <c r="P78" s="880"/>
      <c r="Q78" s="880"/>
      <c r="R78" s="880"/>
      <c r="S78" s="880"/>
      <c r="T78" s="880"/>
      <c r="U78" s="880"/>
      <c r="V78" s="880"/>
      <c r="W78" s="880"/>
      <c r="X78" s="880"/>
      <c r="Y78" s="880"/>
      <c r="Z78" s="880"/>
    </row>
    <row r="79" spans="1:41" ht="15" customHeight="1" x14ac:dyDescent="0.2">
      <c r="A79" s="368"/>
      <c r="B79" s="880"/>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row>
    <row r="80" spans="1:41" ht="15" customHeight="1" x14ac:dyDescent="0.2">
      <c r="A80" s="368"/>
      <c r="B80" s="880"/>
      <c r="C80" s="880"/>
      <c r="D80" s="880"/>
      <c r="E80" s="880"/>
      <c r="F80" s="880"/>
      <c r="G80" s="880"/>
      <c r="H80" s="880"/>
      <c r="I80" s="880"/>
      <c r="J80" s="880"/>
      <c r="K80" s="880"/>
      <c r="L80" s="880"/>
      <c r="M80" s="880"/>
      <c r="N80" s="880"/>
      <c r="O80" s="880"/>
      <c r="P80" s="880"/>
      <c r="Q80" s="880"/>
      <c r="R80" s="880"/>
      <c r="S80" s="880"/>
      <c r="T80" s="880"/>
      <c r="U80" s="880"/>
      <c r="V80" s="880"/>
      <c r="W80" s="880"/>
      <c r="X80" s="880"/>
      <c r="Y80" s="880"/>
      <c r="Z80" s="880"/>
    </row>
    <row r="81" spans="1:26" ht="15" customHeight="1" x14ac:dyDescent="0.2">
      <c r="A81" s="368"/>
      <c r="B81" s="880"/>
      <c r="C81" s="880"/>
      <c r="D81" s="880"/>
      <c r="E81" s="880"/>
      <c r="F81" s="880"/>
      <c r="G81" s="880"/>
      <c r="H81" s="880"/>
      <c r="I81" s="880"/>
      <c r="J81" s="880"/>
      <c r="K81" s="880"/>
      <c r="L81" s="880"/>
      <c r="M81" s="880"/>
      <c r="N81" s="880"/>
      <c r="O81" s="880"/>
      <c r="P81" s="880"/>
      <c r="Q81" s="880"/>
      <c r="R81" s="880"/>
      <c r="S81" s="880"/>
      <c r="T81" s="880"/>
      <c r="U81" s="880"/>
      <c r="V81" s="880"/>
      <c r="W81" s="880"/>
      <c r="X81" s="880"/>
      <c r="Y81" s="880"/>
      <c r="Z81" s="880"/>
    </row>
    <row r="82" spans="1:26" ht="15" customHeight="1" x14ac:dyDescent="0.2">
      <c r="A82" s="368"/>
      <c r="B82" s="880"/>
      <c r="C82" s="880"/>
      <c r="D82" s="880"/>
      <c r="E82" s="880"/>
      <c r="F82" s="880"/>
      <c r="G82" s="880"/>
      <c r="H82" s="880"/>
      <c r="I82" s="880"/>
      <c r="J82" s="880"/>
      <c r="K82" s="880"/>
      <c r="L82" s="880"/>
      <c r="M82" s="880"/>
      <c r="N82" s="880"/>
      <c r="O82" s="880"/>
      <c r="P82" s="880"/>
      <c r="Q82" s="880"/>
      <c r="R82" s="880"/>
      <c r="S82" s="880"/>
      <c r="T82" s="880"/>
      <c r="U82" s="880"/>
      <c r="V82" s="880"/>
      <c r="W82" s="880"/>
      <c r="X82" s="880"/>
      <c r="Y82" s="880"/>
      <c r="Z82" s="880"/>
    </row>
    <row r="83" spans="1:26" ht="15" customHeight="1" x14ac:dyDescent="0.2">
      <c r="A83" s="368"/>
      <c r="B83" s="880"/>
      <c r="C83" s="880"/>
      <c r="D83" s="880"/>
      <c r="E83" s="880"/>
      <c r="F83" s="880"/>
      <c r="G83" s="880"/>
      <c r="H83" s="880"/>
      <c r="I83" s="880"/>
      <c r="J83" s="880"/>
      <c r="K83" s="880"/>
      <c r="L83" s="880"/>
      <c r="M83" s="880"/>
      <c r="N83" s="880"/>
      <c r="O83" s="880"/>
      <c r="P83" s="880"/>
      <c r="Q83" s="880"/>
      <c r="R83" s="880"/>
      <c r="S83" s="880"/>
      <c r="T83" s="880"/>
      <c r="U83" s="880"/>
      <c r="V83" s="880"/>
      <c r="W83" s="880"/>
      <c r="X83" s="880"/>
      <c r="Y83" s="880"/>
      <c r="Z83" s="880"/>
    </row>
    <row r="84" spans="1:26" ht="15" customHeight="1" x14ac:dyDescent="0.2">
      <c r="A84" s="368" t="s">
        <v>3</v>
      </c>
      <c r="B84" s="880" t="s">
        <v>87</v>
      </c>
      <c r="C84" s="880"/>
      <c r="D84" s="880"/>
      <c r="E84" s="880"/>
      <c r="F84" s="880"/>
      <c r="G84" s="880"/>
      <c r="H84" s="880"/>
      <c r="I84" s="880"/>
      <c r="J84" s="880"/>
      <c r="K84" s="880"/>
      <c r="L84" s="880"/>
      <c r="M84" s="880"/>
      <c r="N84" s="880"/>
      <c r="O84" s="880"/>
      <c r="P84" s="880"/>
      <c r="Q84" s="880"/>
      <c r="R84" s="880"/>
      <c r="S84" s="880"/>
      <c r="T84" s="880"/>
      <c r="U84" s="880"/>
      <c r="V84" s="880"/>
      <c r="W84" s="880"/>
      <c r="X84" s="880"/>
      <c r="Y84" s="880"/>
      <c r="Z84" s="880"/>
    </row>
    <row r="85" spans="1:26" ht="15" customHeight="1" x14ac:dyDescent="0.2">
      <c r="A85" s="368"/>
      <c r="B85" s="880"/>
      <c r="C85" s="880"/>
      <c r="D85" s="880"/>
      <c r="E85" s="880"/>
      <c r="F85" s="880"/>
      <c r="G85" s="880"/>
      <c r="H85" s="880"/>
      <c r="I85" s="880"/>
      <c r="J85" s="880"/>
      <c r="K85" s="880"/>
      <c r="L85" s="880"/>
      <c r="M85" s="880"/>
      <c r="N85" s="880"/>
      <c r="O85" s="880"/>
      <c r="P85" s="880"/>
      <c r="Q85" s="880"/>
      <c r="R85" s="880"/>
      <c r="S85" s="880"/>
      <c r="T85" s="880"/>
      <c r="U85" s="880"/>
      <c r="V85" s="880"/>
      <c r="W85" s="880"/>
      <c r="X85" s="880"/>
      <c r="Y85" s="880"/>
      <c r="Z85" s="880"/>
    </row>
    <row r="86" spans="1:26" ht="15" customHeight="1" x14ac:dyDescent="0.2">
      <c r="A86" s="368"/>
      <c r="B86" s="880"/>
      <c r="C86" s="880"/>
      <c r="D86" s="880"/>
      <c r="E86" s="880"/>
      <c r="F86" s="880"/>
      <c r="G86" s="880"/>
      <c r="H86" s="880"/>
      <c r="I86" s="880"/>
      <c r="J86" s="880"/>
      <c r="K86" s="880"/>
      <c r="L86" s="880"/>
      <c r="M86" s="880"/>
      <c r="N86" s="880"/>
      <c r="O86" s="880"/>
      <c r="P86" s="880"/>
      <c r="Q86" s="880"/>
      <c r="R86" s="880"/>
      <c r="S86" s="880"/>
      <c r="T86" s="880"/>
      <c r="U86" s="880"/>
      <c r="V86" s="880"/>
      <c r="W86" s="880"/>
      <c r="X86" s="880"/>
      <c r="Y86" s="880"/>
      <c r="Z86" s="880"/>
    </row>
    <row r="87" spans="1:26" ht="15" customHeight="1" x14ac:dyDescent="0.2">
      <c r="A87" s="368"/>
      <c r="B87" s="880"/>
      <c r="C87" s="880"/>
      <c r="D87" s="880"/>
      <c r="E87" s="880"/>
      <c r="F87" s="880"/>
      <c r="G87" s="880"/>
      <c r="H87" s="880"/>
      <c r="I87" s="880"/>
      <c r="J87" s="880"/>
      <c r="K87" s="880"/>
      <c r="L87" s="880"/>
      <c r="M87" s="880"/>
      <c r="N87" s="880"/>
      <c r="O87" s="880"/>
      <c r="P87" s="880"/>
      <c r="Q87" s="880"/>
      <c r="R87" s="880"/>
      <c r="S87" s="880"/>
      <c r="T87" s="880"/>
      <c r="U87" s="880"/>
      <c r="V87" s="880"/>
      <c r="W87" s="880"/>
      <c r="X87" s="880"/>
      <c r="Y87" s="880"/>
      <c r="Z87" s="880"/>
    </row>
    <row r="88" spans="1:26" ht="15" customHeight="1" x14ac:dyDescent="0.2">
      <c r="A88" s="368" t="s">
        <v>4</v>
      </c>
      <c r="B88" s="880" t="s">
        <v>83</v>
      </c>
      <c r="C88" s="880"/>
      <c r="D88" s="880"/>
      <c r="E88" s="880"/>
      <c r="F88" s="880"/>
      <c r="G88" s="880"/>
      <c r="H88" s="880"/>
      <c r="I88" s="880"/>
      <c r="J88" s="880"/>
      <c r="K88" s="880"/>
      <c r="L88" s="880"/>
      <c r="M88" s="880"/>
      <c r="N88" s="880"/>
      <c r="O88" s="880"/>
      <c r="P88" s="880"/>
      <c r="Q88" s="880"/>
      <c r="R88" s="880"/>
      <c r="S88" s="880"/>
      <c r="T88" s="880"/>
      <c r="U88" s="880"/>
      <c r="V88" s="880"/>
      <c r="W88" s="880"/>
      <c r="X88" s="880"/>
      <c r="Y88" s="880"/>
      <c r="Z88" s="880"/>
    </row>
    <row r="89" spans="1:26" ht="14.25" customHeight="1" x14ac:dyDescent="0.2">
      <c r="A89" s="368"/>
      <c r="B89" s="880"/>
      <c r="C89" s="880"/>
      <c r="D89" s="880"/>
      <c r="E89" s="880"/>
      <c r="F89" s="880"/>
      <c r="G89" s="880"/>
      <c r="H89" s="880"/>
      <c r="I89" s="880"/>
      <c r="J89" s="880"/>
      <c r="K89" s="880"/>
      <c r="L89" s="880"/>
      <c r="M89" s="880"/>
      <c r="N89" s="880"/>
      <c r="O89" s="880"/>
      <c r="P89" s="880"/>
      <c r="Q89" s="880"/>
      <c r="R89" s="880"/>
      <c r="S89" s="880"/>
      <c r="T89" s="880"/>
      <c r="U89" s="880"/>
      <c r="V89" s="880"/>
      <c r="W89" s="880"/>
      <c r="X89" s="880"/>
      <c r="Y89" s="880"/>
      <c r="Z89" s="880"/>
    </row>
    <row r="90" spans="1:26" ht="15" customHeight="1" x14ac:dyDescent="0.2">
      <c r="A90" s="368" t="s">
        <v>5</v>
      </c>
      <c r="B90" s="880" t="s">
        <v>84</v>
      </c>
      <c r="C90" s="880"/>
      <c r="D90" s="880"/>
      <c r="E90" s="880"/>
      <c r="F90" s="880"/>
      <c r="G90" s="880"/>
      <c r="H90" s="880"/>
      <c r="I90" s="880"/>
      <c r="J90" s="880"/>
      <c r="K90" s="880"/>
      <c r="L90" s="880"/>
      <c r="M90" s="880"/>
      <c r="N90" s="880"/>
      <c r="O90" s="880"/>
      <c r="P90" s="880"/>
      <c r="Q90" s="880"/>
      <c r="R90" s="880"/>
      <c r="S90" s="880"/>
      <c r="T90" s="880"/>
      <c r="U90" s="880"/>
      <c r="V90" s="880"/>
      <c r="W90" s="880"/>
      <c r="X90" s="880"/>
      <c r="Y90" s="880"/>
      <c r="Z90" s="880"/>
    </row>
    <row r="91" spans="1:26" ht="14.25" customHeight="1" x14ac:dyDescent="0.2">
      <c r="A91" s="368"/>
      <c r="B91" s="880"/>
      <c r="C91" s="880"/>
      <c r="D91" s="880"/>
      <c r="E91" s="880"/>
      <c r="F91" s="880"/>
      <c r="G91" s="880"/>
      <c r="H91" s="880"/>
      <c r="I91" s="880"/>
      <c r="J91" s="880"/>
      <c r="K91" s="880"/>
      <c r="L91" s="880"/>
      <c r="M91" s="880"/>
      <c r="N91" s="880"/>
      <c r="O91" s="880"/>
      <c r="P91" s="880"/>
      <c r="Q91" s="880"/>
      <c r="R91" s="880"/>
      <c r="S91" s="880"/>
      <c r="T91" s="880"/>
      <c r="U91" s="880"/>
      <c r="V91" s="880"/>
      <c r="W91" s="880"/>
      <c r="X91" s="880"/>
      <c r="Y91" s="880"/>
      <c r="Z91" s="880"/>
    </row>
    <row r="92" spans="1:26" ht="15" customHeight="1" x14ac:dyDescent="0.2">
      <c r="A92" s="368" t="s">
        <v>6</v>
      </c>
      <c r="B92" s="880" t="s">
        <v>88</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row>
    <row r="93" spans="1:26" ht="14.25" customHeight="1" x14ac:dyDescent="0.2">
      <c r="A93" s="368"/>
      <c r="B93" s="880"/>
      <c r="C93" s="880"/>
      <c r="D93" s="880"/>
      <c r="E93" s="880"/>
      <c r="F93" s="880"/>
      <c r="G93" s="880"/>
      <c r="H93" s="880"/>
      <c r="I93" s="880"/>
      <c r="J93" s="880"/>
      <c r="K93" s="880"/>
      <c r="L93" s="880"/>
      <c r="M93" s="880"/>
      <c r="N93" s="880"/>
      <c r="O93" s="880"/>
      <c r="P93" s="880"/>
      <c r="Q93" s="880"/>
      <c r="R93" s="880"/>
      <c r="S93" s="880"/>
      <c r="T93" s="880"/>
      <c r="U93" s="880"/>
      <c r="V93" s="880"/>
      <c r="W93" s="880"/>
      <c r="X93" s="880"/>
      <c r="Y93" s="880"/>
      <c r="Z93" s="880"/>
    </row>
    <row r="94" spans="1:26" ht="15" customHeight="1" x14ac:dyDescent="0.2">
      <c r="A94" s="368" t="s">
        <v>7</v>
      </c>
      <c r="B94" s="880" t="s">
        <v>85</v>
      </c>
      <c r="C94" s="880"/>
      <c r="D94" s="880"/>
      <c r="E94" s="880"/>
      <c r="F94" s="880"/>
      <c r="G94" s="880"/>
      <c r="H94" s="880"/>
      <c r="I94" s="880"/>
      <c r="J94" s="880"/>
      <c r="K94" s="880"/>
      <c r="L94" s="880"/>
      <c r="M94" s="880"/>
      <c r="N94" s="880"/>
      <c r="O94" s="880"/>
      <c r="P94" s="880"/>
      <c r="Q94" s="880"/>
      <c r="R94" s="880"/>
      <c r="S94" s="880"/>
      <c r="T94" s="880"/>
      <c r="U94" s="880"/>
      <c r="V94" s="880"/>
      <c r="W94" s="880"/>
      <c r="X94" s="880"/>
      <c r="Y94" s="880"/>
      <c r="Z94" s="880"/>
    </row>
    <row r="95" spans="1:26" ht="14.25" customHeight="1" x14ac:dyDescent="0.2">
      <c r="A95" s="368"/>
      <c r="B95" s="880"/>
      <c r="C95" s="880"/>
      <c r="D95" s="880"/>
      <c r="E95" s="880"/>
      <c r="F95" s="880"/>
      <c r="G95" s="880"/>
      <c r="H95" s="880"/>
      <c r="I95" s="880"/>
      <c r="J95" s="880"/>
      <c r="K95" s="880"/>
      <c r="L95" s="880"/>
      <c r="M95" s="880"/>
      <c r="N95" s="880"/>
      <c r="O95" s="880"/>
      <c r="P95" s="880"/>
      <c r="Q95" s="880"/>
      <c r="R95" s="880"/>
      <c r="S95" s="880"/>
      <c r="T95" s="880"/>
      <c r="U95" s="880"/>
      <c r="V95" s="880"/>
      <c r="W95" s="880"/>
      <c r="X95" s="880"/>
      <c r="Y95" s="880"/>
      <c r="Z95" s="880"/>
    </row>
    <row r="96" spans="1:26" ht="15" customHeight="1" x14ac:dyDescent="0.2">
      <c r="A96" s="368" t="s">
        <v>8</v>
      </c>
      <c r="B96" s="881" t="s">
        <v>287</v>
      </c>
      <c r="C96" s="881"/>
      <c r="D96" s="881"/>
      <c r="E96" s="881"/>
      <c r="F96" s="881"/>
      <c r="G96" s="881"/>
      <c r="H96" s="881"/>
      <c r="I96" s="881"/>
      <c r="J96" s="881"/>
      <c r="K96" s="881"/>
      <c r="L96" s="881"/>
      <c r="M96" s="881"/>
      <c r="N96" s="881"/>
      <c r="O96" s="881"/>
      <c r="P96" s="881"/>
      <c r="Q96" s="881"/>
      <c r="R96" s="881"/>
      <c r="S96" s="881"/>
      <c r="T96" s="881"/>
      <c r="U96" s="881"/>
      <c r="V96" s="881"/>
      <c r="W96" s="881"/>
      <c r="X96" s="881"/>
      <c r="Y96" s="881"/>
      <c r="Z96" s="881"/>
    </row>
    <row r="97" spans="1:41" ht="15" customHeight="1" x14ac:dyDescent="0.2">
      <c r="A97" s="368"/>
      <c r="B97" s="881"/>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row>
    <row r="98" spans="1:41" ht="15" customHeight="1" x14ac:dyDescent="0.2">
      <c r="A98" s="368"/>
      <c r="B98" s="881"/>
      <c r="C98" s="881"/>
      <c r="D98" s="881"/>
      <c r="E98" s="881"/>
      <c r="F98" s="881"/>
      <c r="G98" s="881"/>
      <c r="H98" s="881"/>
      <c r="I98" s="881"/>
      <c r="J98" s="881"/>
      <c r="K98" s="881"/>
      <c r="L98" s="881"/>
      <c r="M98" s="881"/>
      <c r="N98" s="881"/>
      <c r="O98" s="881"/>
      <c r="P98" s="881"/>
      <c r="Q98" s="881"/>
      <c r="R98" s="881"/>
      <c r="S98" s="881"/>
      <c r="T98" s="881"/>
      <c r="U98" s="881"/>
      <c r="V98" s="881"/>
      <c r="W98" s="881"/>
      <c r="X98" s="881"/>
      <c r="Y98" s="881"/>
      <c r="Z98" s="881"/>
    </row>
    <row r="99" spans="1:41" ht="15" customHeight="1" x14ac:dyDescent="0.2">
      <c r="A99" s="368"/>
      <c r="B99" s="881"/>
      <c r="C99" s="881"/>
      <c r="D99" s="881"/>
      <c r="E99" s="881"/>
      <c r="F99" s="881"/>
      <c r="G99" s="881"/>
      <c r="H99" s="881"/>
      <c r="I99" s="881"/>
      <c r="J99" s="881"/>
      <c r="K99" s="881"/>
      <c r="L99" s="881"/>
      <c r="M99" s="881"/>
      <c r="N99" s="881"/>
      <c r="O99" s="881"/>
      <c r="P99" s="881"/>
      <c r="Q99" s="881"/>
      <c r="R99" s="881"/>
      <c r="S99" s="881"/>
      <c r="T99" s="881"/>
      <c r="U99" s="881"/>
      <c r="V99" s="881"/>
      <c r="W99" s="881"/>
      <c r="X99" s="881"/>
      <c r="Y99" s="881"/>
      <c r="Z99" s="881"/>
    </row>
    <row r="100" spans="1:41" ht="15" customHeight="1" x14ac:dyDescent="0.2">
      <c r="A100" s="368"/>
      <c r="B100" s="881"/>
      <c r="C100" s="881"/>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881"/>
    </row>
    <row r="101" spans="1:41" ht="14.25" customHeight="1" x14ac:dyDescent="0.2">
      <c r="A101" s="368" t="s">
        <v>9</v>
      </c>
      <c r="B101" s="880" t="s">
        <v>86</v>
      </c>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row>
    <row r="102" spans="1:41" ht="14.25" customHeight="1" x14ac:dyDescent="0.2">
      <c r="A102" s="368"/>
      <c r="B102" s="880"/>
      <c r="C102" s="880"/>
      <c r="D102" s="880"/>
      <c r="E102" s="880"/>
      <c r="F102" s="880"/>
      <c r="G102" s="880"/>
      <c r="H102" s="880"/>
      <c r="I102" s="880"/>
      <c r="J102" s="880"/>
      <c r="K102" s="880"/>
      <c r="L102" s="880"/>
      <c r="M102" s="880"/>
      <c r="N102" s="880"/>
      <c r="O102" s="880"/>
      <c r="P102" s="880"/>
      <c r="Q102" s="880"/>
      <c r="R102" s="880"/>
      <c r="S102" s="880"/>
      <c r="T102" s="880"/>
      <c r="U102" s="880"/>
      <c r="V102" s="880"/>
      <c r="W102" s="880"/>
      <c r="X102" s="880"/>
      <c r="Y102" s="880"/>
      <c r="Z102" s="880"/>
    </row>
    <row r="103" spans="1:41" ht="15" customHeight="1" x14ac:dyDescent="0.2">
      <c r="A103" s="368"/>
      <c r="B103" s="880"/>
      <c r="C103" s="880"/>
      <c r="D103" s="880"/>
      <c r="E103" s="880"/>
      <c r="F103" s="880"/>
      <c r="G103" s="880"/>
      <c r="H103" s="880"/>
      <c r="I103" s="880"/>
      <c r="J103" s="880"/>
      <c r="K103" s="880"/>
      <c r="L103" s="880"/>
      <c r="M103" s="880"/>
      <c r="N103" s="880"/>
      <c r="O103" s="880"/>
      <c r="P103" s="880"/>
      <c r="Q103" s="880"/>
      <c r="R103" s="880"/>
      <c r="S103" s="880"/>
      <c r="T103" s="880"/>
      <c r="U103" s="880"/>
      <c r="V103" s="880"/>
      <c r="W103" s="880"/>
      <c r="X103" s="880"/>
      <c r="Y103" s="880"/>
      <c r="Z103" s="880"/>
    </row>
    <row r="104" spans="1:41" ht="15.75" customHeight="1" x14ac:dyDescent="0.3">
      <c r="A104" s="368" t="s">
        <v>10</v>
      </c>
      <c r="B104" s="888" t="s">
        <v>483</v>
      </c>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888"/>
      <c r="Z104" s="888"/>
      <c r="AD104" s="11"/>
      <c r="AE104" s="11"/>
      <c r="AF104" s="11"/>
      <c r="AG104" s="11"/>
      <c r="AH104" s="11"/>
      <c r="AI104" s="11"/>
      <c r="AJ104" s="11"/>
      <c r="AK104" s="11"/>
      <c r="AL104" s="11"/>
      <c r="AM104" s="11"/>
      <c r="AN104" s="11"/>
      <c r="AO104" s="11"/>
    </row>
    <row r="105" spans="1:41" ht="15.75" customHeight="1" x14ac:dyDescent="0.2">
      <c r="A105" s="369"/>
      <c r="B105" s="889"/>
      <c r="C105" s="889"/>
      <c r="D105" s="889"/>
      <c r="E105" s="889"/>
      <c r="F105" s="889"/>
      <c r="G105" s="889"/>
      <c r="H105" s="889"/>
      <c r="I105" s="889"/>
      <c r="J105" s="889"/>
      <c r="K105" s="889"/>
      <c r="L105" s="889"/>
      <c r="M105" s="889"/>
      <c r="N105" s="889"/>
      <c r="O105" s="889"/>
      <c r="P105" s="889"/>
      <c r="Q105" s="889"/>
      <c r="R105" s="889"/>
      <c r="S105" s="889"/>
      <c r="T105" s="889"/>
      <c r="U105" s="889"/>
      <c r="V105" s="889"/>
      <c r="W105" s="889"/>
      <c r="X105" s="889"/>
      <c r="Y105" s="889"/>
      <c r="Z105" s="889"/>
    </row>
    <row r="106" spans="1:41" x14ac:dyDescent="0.2">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row>
  </sheetData>
  <sheetProtection algorithmName="SHA-512" hashValue="uboD0GnmNC1P3rvxpMwXTF9oSio+OyV+bmGzo7iTn37y5jTgrG8Tg9SMp6OKBy0XYgMddG4qm4kJfIn719ii9w==" saltValue="EmB+E883d/T2xjzZ8atOqA==" spinCount="100000" sheet="1" objects="1" scenarios="1"/>
  <mergeCells count="80">
    <mergeCell ref="A71:Z71"/>
    <mergeCell ref="A72:Z72"/>
    <mergeCell ref="A73:Z74"/>
    <mergeCell ref="A75:A83"/>
    <mergeCell ref="B75:Z83"/>
    <mergeCell ref="A43:A44"/>
    <mergeCell ref="B43:Z44"/>
    <mergeCell ref="A45:A50"/>
    <mergeCell ref="B45:Z45"/>
    <mergeCell ref="C46:J46"/>
    <mergeCell ref="C47:J47"/>
    <mergeCell ref="B50:Z50"/>
    <mergeCell ref="A14:A16"/>
    <mergeCell ref="B14:Z16"/>
    <mergeCell ref="A17:A19"/>
    <mergeCell ref="B17:Z19"/>
    <mergeCell ref="A34:A35"/>
    <mergeCell ref="A24:A28"/>
    <mergeCell ref="A20:A21"/>
    <mergeCell ref="B20:Z21"/>
    <mergeCell ref="A22:A23"/>
    <mergeCell ref="B22:Z23"/>
    <mergeCell ref="B24:Z28"/>
    <mergeCell ref="A29:A31"/>
    <mergeCell ref="B29:Z31"/>
    <mergeCell ref="A32:A33"/>
    <mergeCell ref="B32:Z33"/>
    <mergeCell ref="B34:Z35"/>
    <mergeCell ref="A7:A8"/>
    <mergeCell ref="B7:Z8"/>
    <mergeCell ref="A9:A11"/>
    <mergeCell ref="B9:Z11"/>
    <mergeCell ref="A12:A13"/>
    <mergeCell ref="B12:Z13"/>
    <mergeCell ref="A1:Z1"/>
    <mergeCell ref="A2:Z2"/>
    <mergeCell ref="A3:Z4"/>
    <mergeCell ref="A5:A6"/>
    <mergeCell ref="B5:Z6"/>
    <mergeCell ref="B36:Z37"/>
    <mergeCell ref="B38:Z39"/>
    <mergeCell ref="A40:A42"/>
    <mergeCell ref="B40:Z42"/>
    <mergeCell ref="A36:A37"/>
    <mergeCell ref="A38:A39"/>
    <mergeCell ref="A51:A52"/>
    <mergeCell ref="B51:Z52"/>
    <mergeCell ref="B53:Z54"/>
    <mergeCell ref="A53:A54"/>
    <mergeCell ref="C48:J48"/>
    <mergeCell ref="C49:J49"/>
    <mergeCell ref="A55:A57"/>
    <mergeCell ref="B55:Z57"/>
    <mergeCell ref="A58:A59"/>
    <mergeCell ref="B58:Z59"/>
    <mergeCell ref="B60:Z61"/>
    <mergeCell ref="A60:A61"/>
    <mergeCell ref="A62:A65"/>
    <mergeCell ref="B62:Z65"/>
    <mergeCell ref="A66:A68"/>
    <mergeCell ref="B66:Z68"/>
    <mergeCell ref="A69:A70"/>
    <mergeCell ref="B69:Z70"/>
    <mergeCell ref="B84:Z87"/>
    <mergeCell ref="A88:A89"/>
    <mergeCell ref="B88:Z89"/>
    <mergeCell ref="A90:A91"/>
    <mergeCell ref="B90:Z91"/>
    <mergeCell ref="A84:A87"/>
    <mergeCell ref="A92:A93"/>
    <mergeCell ref="B92:Z93"/>
    <mergeCell ref="A94:A95"/>
    <mergeCell ref="B94:Z95"/>
    <mergeCell ref="A96:A100"/>
    <mergeCell ref="B96:Z100"/>
    <mergeCell ref="A101:A103"/>
    <mergeCell ref="B101:Z103"/>
    <mergeCell ref="A104:A105"/>
    <mergeCell ref="B104:Z105"/>
    <mergeCell ref="A106:Z106"/>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61DD-8FA6-47D2-A3AE-F06BB5ED1146}">
  <sheetPr>
    <tabColor rgb="FF00B0F0"/>
  </sheetPr>
  <dimension ref="A1:AL134"/>
  <sheetViews>
    <sheetView showGridLines="0" showRowColHeaders="0" topLeftCell="A56" zoomScaleNormal="100" zoomScaleSheetLayoutView="85" workbookViewId="0">
      <selection activeCell="P70" sqref="P70:AC70"/>
    </sheetView>
  </sheetViews>
  <sheetFormatPr defaultColWidth="10.6640625" defaultRowHeight="14.25" x14ac:dyDescent="0.2"/>
  <cols>
    <col min="1" max="8" width="6.33203125" style="259" customWidth="1"/>
    <col min="9" max="15" width="6.5546875" style="259" customWidth="1"/>
    <col min="16" max="38" width="6.77734375" style="259" customWidth="1"/>
    <col min="39" max="16384" width="10.6640625" style="259"/>
  </cols>
  <sheetData>
    <row r="1" spans="1:31" ht="15.75" x14ac:dyDescent="0.2">
      <c r="A1" s="405" t="s">
        <v>24</v>
      </c>
      <c r="B1" s="405"/>
      <c r="C1" s="405"/>
      <c r="D1" s="405"/>
      <c r="E1" s="405"/>
      <c r="F1" s="405"/>
      <c r="G1" s="405"/>
      <c r="H1" s="427"/>
      <c r="I1" s="405" t="s">
        <v>484</v>
      </c>
      <c r="J1" s="405"/>
      <c r="K1" s="405"/>
      <c r="L1" s="405"/>
      <c r="M1" s="405"/>
      <c r="N1" s="405"/>
      <c r="O1" s="405"/>
      <c r="P1" s="405"/>
      <c r="Q1" s="405"/>
      <c r="R1" s="405"/>
      <c r="S1" s="405"/>
      <c r="T1" s="405"/>
      <c r="U1" s="405"/>
      <c r="V1" s="405"/>
      <c r="W1" s="405"/>
      <c r="X1" s="405"/>
      <c r="Y1" s="405"/>
      <c r="Z1" s="405"/>
      <c r="AA1" s="405"/>
      <c r="AB1" s="405"/>
      <c r="AC1" s="405"/>
      <c r="AD1" s="172"/>
      <c r="AE1" s="172"/>
    </row>
    <row r="2" spans="1:31" ht="15" customHeight="1" x14ac:dyDescent="0.2">
      <c r="A2" s="428" t="s">
        <v>578</v>
      </c>
      <c r="B2" s="428"/>
      <c r="C2" s="428"/>
      <c r="D2" s="428"/>
      <c r="E2" s="428"/>
      <c r="F2" s="428"/>
      <c r="G2" s="428"/>
      <c r="H2" s="427"/>
      <c r="I2" s="384" t="s">
        <v>485</v>
      </c>
      <c r="J2" s="384"/>
      <c r="K2" s="384"/>
      <c r="L2" s="384"/>
      <c r="M2" s="384"/>
      <c r="N2" s="384"/>
      <c r="O2" s="213"/>
      <c r="P2" s="173" t="s">
        <v>14</v>
      </c>
      <c r="Q2" s="174"/>
      <c r="R2" s="174"/>
      <c r="S2" s="174"/>
      <c r="T2" s="174"/>
      <c r="U2" s="174"/>
      <c r="V2" s="174"/>
      <c r="W2" s="174"/>
      <c r="X2" s="227" t="s">
        <v>61</v>
      </c>
      <c r="Y2" s="228"/>
      <c r="Z2" s="385" t="s">
        <v>486</v>
      </c>
      <c r="AA2" s="386"/>
      <c r="AB2" s="387" t="s">
        <v>25</v>
      </c>
      <c r="AC2" s="388"/>
      <c r="AD2" s="388"/>
      <c r="AE2" s="388"/>
    </row>
    <row r="3" spans="1:31" ht="15" customHeight="1" x14ac:dyDescent="0.2">
      <c r="A3" s="428"/>
      <c r="B3" s="428"/>
      <c r="C3" s="428"/>
      <c r="D3" s="428"/>
      <c r="E3" s="428"/>
      <c r="F3" s="428"/>
      <c r="G3" s="428"/>
      <c r="H3" s="427"/>
      <c r="I3" s="384"/>
      <c r="J3" s="384"/>
      <c r="K3" s="384"/>
      <c r="L3" s="384"/>
      <c r="M3" s="384"/>
      <c r="N3" s="384"/>
      <c r="O3" s="213"/>
      <c r="P3" s="173"/>
      <c r="Q3" s="174"/>
      <c r="R3" s="174"/>
      <c r="S3" s="174"/>
      <c r="T3" s="174"/>
      <c r="U3" s="174"/>
      <c r="V3" s="174"/>
      <c r="W3" s="174"/>
      <c r="X3" s="173"/>
      <c r="Y3" s="174"/>
      <c r="Z3" s="385"/>
      <c r="AA3" s="386"/>
      <c r="AB3" s="387"/>
      <c r="AC3" s="388"/>
      <c r="AD3" s="388"/>
      <c r="AE3" s="388"/>
    </row>
    <row r="4" spans="1:31" ht="15" customHeight="1" x14ac:dyDescent="0.2">
      <c r="A4" s="428"/>
      <c r="B4" s="428"/>
      <c r="C4" s="428"/>
      <c r="D4" s="428"/>
      <c r="E4" s="428"/>
      <c r="F4" s="428"/>
      <c r="G4" s="428"/>
      <c r="H4" s="427"/>
      <c r="I4" s="384"/>
      <c r="J4" s="384"/>
      <c r="K4" s="384"/>
      <c r="L4" s="384"/>
      <c r="M4" s="384"/>
      <c r="N4" s="384"/>
      <c r="O4" s="213"/>
      <c r="P4" s="389">
        <v>5307</v>
      </c>
      <c r="Q4" s="429"/>
      <c r="R4" s="429">
        <v>5310</v>
      </c>
      <c r="S4" s="429"/>
      <c r="T4" s="429">
        <v>5337</v>
      </c>
      <c r="U4" s="429"/>
      <c r="V4" s="429">
        <v>5339</v>
      </c>
      <c r="W4" s="390"/>
      <c r="X4" s="389">
        <v>5307</v>
      </c>
      <c r="Y4" s="390"/>
      <c r="Z4" s="389">
        <v>5307</v>
      </c>
      <c r="AA4" s="390"/>
      <c r="AB4" s="387"/>
      <c r="AC4" s="388"/>
      <c r="AD4" s="388"/>
      <c r="AE4" s="388"/>
    </row>
    <row r="5" spans="1:31" ht="15" customHeight="1" x14ac:dyDescent="0.2">
      <c r="A5" s="428"/>
      <c r="B5" s="428"/>
      <c r="C5" s="428"/>
      <c r="D5" s="428"/>
      <c r="E5" s="428"/>
      <c r="F5" s="428"/>
      <c r="G5" s="428"/>
      <c r="H5" s="427"/>
      <c r="I5" s="128">
        <v>2025</v>
      </c>
      <c r="J5" s="128"/>
      <c r="K5" s="128"/>
      <c r="L5" s="128"/>
      <c r="M5" s="128"/>
      <c r="N5" s="128"/>
      <c r="O5" s="128"/>
      <c r="P5" s="128"/>
      <c r="Q5" s="128"/>
      <c r="R5" s="128"/>
      <c r="S5" s="128"/>
      <c r="T5" s="128"/>
      <c r="U5" s="128"/>
      <c r="V5" s="128"/>
      <c r="W5" s="128"/>
      <c r="X5" s="128"/>
      <c r="Y5" s="128"/>
      <c r="Z5" s="128"/>
      <c r="AA5" s="229"/>
      <c r="AB5" s="387"/>
      <c r="AC5" s="388"/>
      <c r="AD5" s="388"/>
      <c r="AE5" s="388"/>
    </row>
    <row r="6" spans="1:31" ht="15" customHeight="1" x14ac:dyDescent="0.2">
      <c r="A6" s="428"/>
      <c r="B6" s="428"/>
      <c r="C6" s="428"/>
      <c r="D6" s="428"/>
      <c r="E6" s="428"/>
      <c r="F6" s="428"/>
      <c r="G6" s="428"/>
      <c r="H6" s="427"/>
      <c r="I6" s="391" t="s">
        <v>23</v>
      </c>
      <c r="J6" s="391"/>
      <c r="K6" s="391"/>
      <c r="L6" s="391"/>
      <c r="M6" s="391"/>
      <c r="N6" s="215"/>
      <c r="O6" s="215"/>
      <c r="P6" s="421">
        <v>11757206</v>
      </c>
      <c r="Q6" s="421"/>
      <c r="R6" s="421">
        <v>641223</v>
      </c>
      <c r="S6" s="421"/>
      <c r="T6" s="421">
        <v>20826882</v>
      </c>
      <c r="U6" s="421"/>
      <c r="V6" s="421">
        <v>431936</v>
      </c>
      <c r="W6" s="378"/>
      <c r="X6" s="377">
        <v>2729923</v>
      </c>
      <c r="Y6" s="378"/>
      <c r="Z6" s="377">
        <v>951324</v>
      </c>
      <c r="AA6" s="378"/>
      <c r="AB6" s="387"/>
      <c r="AC6" s="388"/>
      <c r="AD6" s="388"/>
      <c r="AE6" s="388"/>
    </row>
    <row r="7" spans="1:31" ht="15" customHeight="1" x14ac:dyDescent="0.2">
      <c r="A7" s="428"/>
      <c r="B7" s="428"/>
      <c r="C7" s="428"/>
      <c r="D7" s="428"/>
      <c r="E7" s="428"/>
      <c r="F7" s="428"/>
      <c r="G7" s="428"/>
      <c r="H7" s="427"/>
      <c r="I7" s="391" t="s">
        <v>487</v>
      </c>
      <c r="J7" s="391"/>
      <c r="K7" s="391"/>
      <c r="L7" s="391"/>
      <c r="M7" s="391"/>
      <c r="N7" s="215"/>
      <c r="O7" s="215"/>
      <c r="P7" s="421">
        <f>P6</f>
        <v>11757206</v>
      </c>
      <c r="Q7" s="421"/>
      <c r="R7" s="421">
        <f t="shared" ref="R7" si="0">R6</f>
        <v>641223</v>
      </c>
      <c r="S7" s="421"/>
      <c r="T7" s="421">
        <f t="shared" ref="T7" si="1">T6</f>
        <v>20826882</v>
      </c>
      <c r="U7" s="421"/>
      <c r="V7" s="421">
        <f t="shared" ref="V7" si="2">V6</f>
        <v>431936</v>
      </c>
      <c r="W7" s="421"/>
      <c r="X7" s="377">
        <f>X6</f>
        <v>2729923</v>
      </c>
      <c r="Y7" s="378"/>
      <c r="Z7" s="377">
        <f>Z6</f>
        <v>951324</v>
      </c>
      <c r="AA7" s="378"/>
      <c r="AB7" s="387"/>
      <c r="AC7" s="388"/>
      <c r="AD7" s="388"/>
      <c r="AE7" s="388"/>
    </row>
    <row r="8" spans="1:31" ht="15" customHeight="1" x14ac:dyDescent="0.2">
      <c r="A8" s="428"/>
      <c r="B8" s="428"/>
      <c r="C8" s="428"/>
      <c r="D8" s="428"/>
      <c r="E8" s="428"/>
      <c r="F8" s="428"/>
      <c r="G8" s="428"/>
      <c r="H8" s="427"/>
      <c r="I8" s="15" t="s">
        <v>22</v>
      </c>
      <c r="J8" s="15"/>
      <c r="K8" s="15"/>
      <c r="L8" s="15"/>
      <c r="M8" s="15"/>
      <c r="N8" s="15"/>
      <c r="O8" s="176"/>
      <c r="P8" s="420">
        <f>P6-P7</f>
        <v>0</v>
      </c>
      <c r="Q8" s="420"/>
      <c r="R8" s="420">
        <f>R6-R7</f>
        <v>0</v>
      </c>
      <c r="S8" s="420"/>
      <c r="T8" s="420">
        <f>T6-T7</f>
        <v>0</v>
      </c>
      <c r="U8" s="420"/>
      <c r="V8" s="420">
        <f>V6-V7</f>
        <v>0</v>
      </c>
      <c r="W8" s="380"/>
      <c r="X8" s="379">
        <f>X6-X7</f>
        <v>0</v>
      </c>
      <c r="Y8" s="380"/>
      <c r="Z8" s="392">
        <f>Z6-Z7</f>
        <v>0</v>
      </c>
      <c r="AA8" s="393"/>
      <c r="AB8" s="387"/>
      <c r="AC8" s="388"/>
      <c r="AD8" s="388"/>
      <c r="AE8" s="388"/>
    </row>
    <row r="9" spans="1:31" ht="15" customHeight="1" x14ac:dyDescent="0.2">
      <c r="A9" s="428"/>
      <c r="B9" s="428"/>
      <c r="C9" s="428"/>
      <c r="D9" s="428"/>
      <c r="E9" s="428"/>
      <c r="F9" s="428"/>
      <c r="G9" s="428"/>
      <c r="H9" s="427"/>
      <c r="I9" s="128">
        <v>2026</v>
      </c>
      <c r="J9" s="128"/>
      <c r="K9" s="128"/>
      <c r="L9" s="128"/>
      <c r="M9" s="128"/>
      <c r="N9" s="128"/>
      <c r="O9" s="128"/>
      <c r="P9" s="128"/>
      <c r="Q9" s="128"/>
      <c r="R9" s="128"/>
      <c r="S9" s="128"/>
      <c r="T9" s="128"/>
      <c r="U9" s="128"/>
      <c r="V9" s="128"/>
      <c r="W9" s="128"/>
      <c r="X9" s="128"/>
      <c r="Y9" s="128"/>
      <c r="Z9" s="128"/>
      <c r="AA9" s="229"/>
      <c r="AB9" s="387"/>
      <c r="AC9" s="388"/>
      <c r="AD9" s="388"/>
      <c r="AE9" s="388"/>
    </row>
    <row r="10" spans="1:31" ht="15" customHeight="1" x14ac:dyDescent="0.2">
      <c r="A10" s="428"/>
      <c r="B10" s="428"/>
      <c r="C10" s="428"/>
      <c r="D10" s="428"/>
      <c r="E10" s="428"/>
      <c r="F10" s="428"/>
      <c r="G10" s="428"/>
      <c r="H10" s="427"/>
      <c r="I10" s="391" t="s">
        <v>23</v>
      </c>
      <c r="J10" s="391"/>
      <c r="K10" s="391"/>
      <c r="L10" s="391"/>
      <c r="M10" s="391"/>
      <c r="N10" s="215"/>
      <c r="O10" s="215"/>
      <c r="P10" s="421">
        <f>P6*1.018</f>
        <v>11968835.708000001</v>
      </c>
      <c r="Q10" s="421"/>
      <c r="R10" s="421">
        <f t="shared" ref="R10" si="3">R6*1.018</f>
        <v>652765.01399999997</v>
      </c>
      <c r="S10" s="421"/>
      <c r="T10" s="421">
        <f t="shared" ref="T10" si="4">T6*1.018</f>
        <v>21201765.876000002</v>
      </c>
      <c r="U10" s="421"/>
      <c r="V10" s="421">
        <f t="shared" ref="V10" si="5">V6*1.018</f>
        <v>439710.848</v>
      </c>
      <c r="W10" s="421"/>
      <c r="X10" s="377">
        <f>X6*1.018</f>
        <v>2779061.6140000001</v>
      </c>
      <c r="Y10" s="378"/>
      <c r="Z10" s="377">
        <f>Z6*1.018</f>
        <v>968447.83200000005</v>
      </c>
      <c r="AA10" s="378"/>
      <c r="AB10" s="387"/>
      <c r="AC10" s="388"/>
      <c r="AD10" s="388"/>
      <c r="AE10" s="388"/>
    </row>
    <row r="11" spans="1:31" ht="15" customHeight="1" x14ac:dyDescent="0.2">
      <c r="A11" s="428"/>
      <c r="B11" s="428"/>
      <c r="C11" s="428"/>
      <c r="D11" s="428"/>
      <c r="E11" s="428"/>
      <c r="F11" s="428"/>
      <c r="G11" s="428"/>
      <c r="H11" s="427"/>
      <c r="I11" s="391" t="s">
        <v>488</v>
      </c>
      <c r="J11" s="391"/>
      <c r="K11" s="391"/>
      <c r="L11" s="391"/>
      <c r="M11" s="391"/>
      <c r="N11" s="215"/>
      <c r="O11" s="215"/>
      <c r="P11" s="421">
        <f>P10</f>
        <v>11968835.708000001</v>
      </c>
      <c r="Q11" s="421"/>
      <c r="R11" s="421">
        <f t="shared" ref="R11" si="6">R10</f>
        <v>652765.01399999997</v>
      </c>
      <c r="S11" s="421"/>
      <c r="T11" s="421">
        <f t="shared" ref="T11" si="7">T10</f>
        <v>21201765.876000002</v>
      </c>
      <c r="U11" s="421"/>
      <c r="V11" s="421">
        <f t="shared" ref="V11" si="8">V10</f>
        <v>439710.848</v>
      </c>
      <c r="W11" s="421"/>
      <c r="X11" s="377">
        <f>X10</f>
        <v>2779061.6140000001</v>
      </c>
      <c r="Y11" s="378"/>
      <c r="Z11" s="377">
        <f>Z10</f>
        <v>968447.83200000005</v>
      </c>
      <c r="AA11" s="378"/>
      <c r="AB11" s="387"/>
      <c r="AC11" s="388"/>
      <c r="AD11" s="388"/>
      <c r="AE11" s="388"/>
    </row>
    <row r="12" spans="1:31" ht="15" customHeight="1" x14ac:dyDescent="0.2">
      <c r="A12" s="428"/>
      <c r="B12" s="428"/>
      <c r="C12" s="428"/>
      <c r="D12" s="428"/>
      <c r="E12" s="428"/>
      <c r="F12" s="428"/>
      <c r="G12" s="428"/>
      <c r="H12" s="427"/>
      <c r="I12" s="15" t="s">
        <v>22</v>
      </c>
      <c r="J12" s="15"/>
      <c r="K12" s="15"/>
      <c r="L12" s="15"/>
      <c r="M12" s="15"/>
      <c r="N12" s="15"/>
      <c r="O12" s="176"/>
      <c r="P12" s="420">
        <f>P10-P11</f>
        <v>0</v>
      </c>
      <c r="Q12" s="420"/>
      <c r="R12" s="420">
        <f>R10-R11</f>
        <v>0</v>
      </c>
      <c r="S12" s="420"/>
      <c r="T12" s="420">
        <f>T10-T11</f>
        <v>0</v>
      </c>
      <c r="U12" s="420"/>
      <c r="V12" s="420">
        <f>V10-V11</f>
        <v>0</v>
      </c>
      <c r="W12" s="380"/>
      <c r="X12" s="438">
        <f>X10-X11</f>
        <v>0</v>
      </c>
      <c r="Y12" s="439"/>
      <c r="Z12" s="379">
        <f>Z10-Z11</f>
        <v>0</v>
      </c>
      <c r="AA12" s="380"/>
      <c r="AB12" s="387"/>
      <c r="AC12" s="388"/>
      <c r="AD12" s="388"/>
      <c r="AE12" s="388"/>
    </row>
    <row r="13" spans="1:31" ht="15" customHeight="1" x14ac:dyDescent="0.2">
      <c r="A13" s="428"/>
      <c r="B13" s="428"/>
      <c r="C13" s="428"/>
      <c r="D13" s="428"/>
      <c r="E13" s="428"/>
      <c r="F13" s="428"/>
      <c r="G13" s="428"/>
      <c r="H13" s="427"/>
      <c r="I13" s="128">
        <v>2027</v>
      </c>
      <c r="J13" s="128"/>
      <c r="K13" s="128"/>
      <c r="L13" s="128"/>
      <c r="M13" s="128"/>
      <c r="N13" s="128"/>
      <c r="O13" s="128"/>
      <c r="P13" s="128"/>
      <c r="Q13" s="128"/>
      <c r="R13" s="128"/>
      <c r="S13" s="128"/>
      <c r="T13" s="128"/>
      <c r="U13" s="128"/>
      <c r="V13" s="128"/>
      <c r="W13" s="128"/>
      <c r="X13" s="128"/>
      <c r="Y13" s="128"/>
      <c r="Z13" s="128"/>
      <c r="AA13" s="229"/>
      <c r="AB13" s="387"/>
      <c r="AC13" s="388"/>
      <c r="AD13" s="388"/>
      <c r="AE13" s="388"/>
    </row>
    <row r="14" spans="1:31" ht="15" customHeight="1" x14ac:dyDescent="0.2">
      <c r="A14" s="428"/>
      <c r="B14" s="428"/>
      <c r="C14" s="428"/>
      <c r="D14" s="428"/>
      <c r="E14" s="428"/>
      <c r="F14" s="428"/>
      <c r="G14" s="428"/>
      <c r="H14" s="427"/>
      <c r="I14" s="391" t="s">
        <v>23</v>
      </c>
      <c r="J14" s="391"/>
      <c r="K14" s="391"/>
      <c r="L14" s="391"/>
      <c r="M14" s="391"/>
      <c r="N14" s="215"/>
      <c r="O14" s="215"/>
      <c r="P14" s="421">
        <f>P10*1.018</f>
        <v>12184274.750744</v>
      </c>
      <c r="Q14" s="421"/>
      <c r="R14" s="421">
        <f t="shared" ref="R14" si="9">R10*1.018</f>
        <v>664514.78425199992</v>
      </c>
      <c r="S14" s="421"/>
      <c r="T14" s="421">
        <f t="shared" ref="T14" si="10">T10*1.018</f>
        <v>21583397.661768001</v>
      </c>
      <c r="U14" s="421"/>
      <c r="V14" s="421">
        <f t="shared" ref="V14" si="11">V10*1.018</f>
        <v>447625.64326400001</v>
      </c>
      <c r="W14" s="421"/>
      <c r="X14" s="377">
        <f>X10*1.018</f>
        <v>2829084.7230520002</v>
      </c>
      <c r="Y14" s="378"/>
      <c r="Z14" s="377">
        <f>Z10*1.018</f>
        <v>985879.89297600009</v>
      </c>
      <c r="AA14" s="378"/>
      <c r="AB14" s="387"/>
      <c r="AC14" s="388"/>
      <c r="AD14" s="388"/>
      <c r="AE14" s="388"/>
    </row>
    <row r="15" spans="1:31" ht="15" customHeight="1" x14ac:dyDescent="0.2">
      <c r="A15" s="428"/>
      <c r="B15" s="428"/>
      <c r="C15" s="428"/>
      <c r="D15" s="428"/>
      <c r="E15" s="428"/>
      <c r="F15" s="428"/>
      <c r="G15" s="428"/>
      <c r="H15" s="427"/>
      <c r="I15" s="391" t="s">
        <v>489</v>
      </c>
      <c r="J15" s="391"/>
      <c r="K15" s="391"/>
      <c r="L15" s="391"/>
      <c r="M15" s="391"/>
      <c r="N15" s="215"/>
      <c r="O15" s="215"/>
      <c r="P15" s="421">
        <f>P14</f>
        <v>12184274.750744</v>
      </c>
      <c r="Q15" s="421"/>
      <c r="R15" s="421">
        <f t="shared" ref="R15" si="12">R14</f>
        <v>664514.78425199992</v>
      </c>
      <c r="S15" s="421"/>
      <c r="T15" s="421">
        <f t="shared" ref="T15" si="13">T14</f>
        <v>21583397.661768001</v>
      </c>
      <c r="U15" s="421"/>
      <c r="V15" s="421">
        <f t="shared" ref="V15" si="14">V14</f>
        <v>447625.64326400001</v>
      </c>
      <c r="W15" s="421"/>
      <c r="X15" s="377">
        <f>X14</f>
        <v>2829084.7230520002</v>
      </c>
      <c r="Y15" s="378"/>
      <c r="Z15" s="377">
        <f>Z14</f>
        <v>985879.89297600009</v>
      </c>
      <c r="AA15" s="378"/>
      <c r="AB15" s="387"/>
      <c r="AC15" s="388"/>
      <c r="AD15" s="388"/>
      <c r="AE15" s="388"/>
    </row>
    <row r="16" spans="1:31" ht="15" customHeight="1" x14ac:dyDescent="0.2">
      <c r="A16" s="428"/>
      <c r="B16" s="428"/>
      <c r="C16" s="428"/>
      <c r="D16" s="428"/>
      <c r="E16" s="428"/>
      <c r="F16" s="428"/>
      <c r="G16" s="428"/>
      <c r="H16" s="427"/>
      <c r="I16" s="15" t="s">
        <v>22</v>
      </c>
      <c r="J16" s="15"/>
      <c r="K16" s="15"/>
      <c r="L16" s="15"/>
      <c r="M16" s="15"/>
      <c r="N16" s="15"/>
      <c r="O16" s="176"/>
      <c r="P16" s="420">
        <f>P14-P15</f>
        <v>0</v>
      </c>
      <c r="Q16" s="420"/>
      <c r="R16" s="420">
        <f>R14-R15</f>
        <v>0</v>
      </c>
      <c r="S16" s="420"/>
      <c r="T16" s="420">
        <f>T14-T15</f>
        <v>0</v>
      </c>
      <c r="U16" s="420"/>
      <c r="V16" s="420">
        <f>V14-V15</f>
        <v>0</v>
      </c>
      <c r="W16" s="380"/>
      <c r="X16" s="230">
        <f>X14-X15</f>
        <v>0</v>
      </c>
      <c r="Y16" s="231"/>
      <c r="Z16" s="379">
        <f>Z14-Z15</f>
        <v>0</v>
      </c>
      <c r="AA16" s="380"/>
      <c r="AB16" s="387"/>
      <c r="AC16" s="388"/>
      <c r="AD16" s="388"/>
      <c r="AE16" s="388"/>
    </row>
    <row r="17" spans="1:31" ht="15" customHeight="1" x14ac:dyDescent="0.2">
      <c r="A17" s="428"/>
      <c r="B17" s="428"/>
      <c r="C17" s="428"/>
      <c r="D17" s="428"/>
      <c r="E17" s="428"/>
      <c r="F17" s="428"/>
      <c r="G17" s="428"/>
      <c r="H17" s="427"/>
      <c r="I17" s="128">
        <v>2028</v>
      </c>
      <c r="J17" s="128"/>
      <c r="K17" s="128"/>
      <c r="L17" s="128"/>
      <c r="M17" s="128"/>
      <c r="N17" s="128"/>
      <c r="O17" s="128"/>
      <c r="P17" s="128"/>
      <c r="Q17" s="128"/>
      <c r="R17" s="232"/>
      <c r="S17" s="128"/>
      <c r="T17" s="128"/>
      <c r="U17" s="128"/>
      <c r="V17" s="128"/>
      <c r="W17" s="128"/>
      <c r="X17" s="128"/>
      <c r="Y17" s="128"/>
      <c r="Z17" s="128"/>
      <c r="AA17" s="229"/>
      <c r="AB17" s="387"/>
      <c r="AC17" s="388"/>
      <c r="AD17" s="388"/>
      <c r="AE17" s="388"/>
    </row>
    <row r="18" spans="1:31" ht="15" customHeight="1" x14ac:dyDescent="0.2">
      <c r="A18" s="428"/>
      <c r="B18" s="428"/>
      <c r="C18" s="428"/>
      <c r="D18" s="428"/>
      <c r="E18" s="428"/>
      <c r="F18" s="428"/>
      <c r="G18" s="428"/>
      <c r="H18" s="427"/>
      <c r="I18" s="391" t="s">
        <v>23</v>
      </c>
      <c r="J18" s="391"/>
      <c r="K18" s="391"/>
      <c r="L18" s="391"/>
      <c r="M18" s="391"/>
      <c r="N18" s="215"/>
      <c r="O18" s="215"/>
      <c r="P18" s="421">
        <f>P14*1.018</f>
        <v>12403591.696257392</v>
      </c>
      <c r="Q18" s="421"/>
      <c r="R18" s="421">
        <f t="shared" ref="R18" si="15">R14*1.018</f>
        <v>676476.05036853591</v>
      </c>
      <c r="S18" s="421"/>
      <c r="T18" s="421">
        <f t="shared" ref="T18" si="16">T14*1.018</f>
        <v>21971898.819679826</v>
      </c>
      <c r="U18" s="421"/>
      <c r="V18" s="421">
        <f t="shared" ref="V18" si="17">V14*1.018</f>
        <v>455682.90484275203</v>
      </c>
      <c r="W18" s="421"/>
      <c r="X18" s="377">
        <f>X14*1.018</f>
        <v>2880008.2480669362</v>
      </c>
      <c r="Y18" s="378"/>
      <c r="Z18" s="377">
        <f>Z14*1.018</f>
        <v>1003625.7310495682</v>
      </c>
      <c r="AA18" s="378"/>
      <c r="AB18" s="387"/>
      <c r="AC18" s="388"/>
      <c r="AD18" s="388"/>
      <c r="AE18" s="388"/>
    </row>
    <row r="19" spans="1:31" ht="15" customHeight="1" x14ac:dyDescent="0.2">
      <c r="A19" s="428"/>
      <c r="B19" s="428"/>
      <c r="C19" s="428"/>
      <c r="D19" s="428"/>
      <c r="E19" s="428"/>
      <c r="F19" s="428"/>
      <c r="G19" s="428"/>
      <c r="H19" s="427"/>
      <c r="I19" s="391" t="s">
        <v>490</v>
      </c>
      <c r="J19" s="391"/>
      <c r="K19" s="391"/>
      <c r="L19" s="391"/>
      <c r="M19" s="391"/>
      <c r="N19" s="215"/>
      <c r="O19" s="215"/>
      <c r="P19" s="421">
        <f>P18</f>
        <v>12403591.696257392</v>
      </c>
      <c r="Q19" s="421"/>
      <c r="R19" s="421">
        <f t="shared" ref="R19" si="18">R18</f>
        <v>676476.05036853591</v>
      </c>
      <c r="S19" s="421"/>
      <c r="T19" s="421">
        <f t="shared" ref="T19" si="19">T18</f>
        <v>21971898.819679826</v>
      </c>
      <c r="U19" s="421"/>
      <c r="V19" s="421">
        <f t="shared" ref="V19" si="20">V18</f>
        <v>455682.90484275203</v>
      </c>
      <c r="W19" s="421"/>
      <c r="X19" s="377">
        <f>X18</f>
        <v>2880008.2480669362</v>
      </c>
      <c r="Y19" s="378"/>
      <c r="Z19" s="377">
        <f>Z18</f>
        <v>1003625.7310495682</v>
      </c>
      <c r="AA19" s="378"/>
      <c r="AB19" s="387"/>
      <c r="AC19" s="388"/>
      <c r="AD19" s="388"/>
      <c r="AE19" s="388"/>
    </row>
    <row r="20" spans="1:31" ht="15" customHeight="1" x14ac:dyDescent="0.2">
      <c r="A20" s="428"/>
      <c r="B20" s="428"/>
      <c r="C20" s="428"/>
      <c r="D20" s="428"/>
      <c r="E20" s="428"/>
      <c r="F20" s="428"/>
      <c r="G20" s="428"/>
      <c r="H20" s="427"/>
      <c r="I20" s="15" t="s">
        <v>22</v>
      </c>
      <c r="J20" s="15"/>
      <c r="K20" s="15"/>
      <c r="L20" s="15"/>
      <c r="M20" s="15"/>
      <c r="N20" s="15"/>
      <c r="O20" s="176"/>
      <c r="P20" s="420">
        <f>P18-P19</f>
        <v>0</v>
      </c>
      <c r="Q20" s="420"/>
      <c r="R20" s="420">
        <f>R18-R19</f>
        <v>0</v>
      </c>
      <c r="S20" s="420"/>
      <c r="T20" s="420">
        <f>T18-T19</f>
        <v>0</v>
      </c>
      <c r="U20" s="420"/>
      <c r="V20" s="420">
        <f>V18-V19</f>
        <v>0</v>
      </c>
      <c r="W20" s="380"/>
      <c r="X20" s="379">
        <f>X18-X19</f>
        <v>0</v>
      </c>
      <c r="Y20" s="380"/>
      <c r="Z20" s="379">
        <f>Z18-Z19</f>
        <v>0</v>
      </c>
      <c r="AA20" s="380"/>
      <c r="AB20" s="387"/>
      <c r="AC20" s="388"/>
      <c r="AD20" s="388"/>
      <c r="AE20" s="388"/>
    </row>
    <row r="21" spans="1:31" ht="15" customHeight="1" x14ac:dyDescent="0.2">
      <c r="A21" s="428"/>
      <c r="B21" s="428"/>
      <c r="C21" s="428"/>
      <c r="D21" s="428"/>
      <c r="E21" s="428"/>
      <c r="F21" s="428"/>
      <c r="G21" s="428"/>
      <c r="H21" s="427"/>
      <c r="I21" s="128">
        <v>2029</v>
      </c>
      <c r="J21" s="128"/>
      <c r="K21" s="128"/>
      <c r="L21" s="128"/>
      <c r="M21" s="128"/>
      <c r="N21" s="128"/>
      <c r="O21" s="128"/>
      <c r="P21" s="128"/>
      <c r="Q21" s="128"/>
      <c r="R21" s="128"/>
      <c r="S21" s="128"/>
      <c r="T21" s="128"/>
      <c r="U21" s="128"/>
      <c r="V21" s="128"/>
      <c r="W21" s="128"/>
      <c r="X21" s="128"/>
      <c r="Y21" s="128"/>
      <c r="Z21" s="128"/>
      <c r="AA21" s="229"/>
      <c r="AB21" s="387"/>
      <c r="AC21" s="388"/>
      <c r="AD21" s="388"/>
      <c r="AE21" s="388"/>
    </row>
    <row r="22" spans="1:31" ht="15" customHeight="1" x14ac:dyDescent="0.2">
      <c r="A22" s="428"/>
      <c r="B22" s="428"/>
      <c r="C22" s="428"/>
      <c r="D22" s="428"/>
      <c r="E22" s="428"/>
      <c r="F22" s="428"/>
      <c r="G22" s="428"/>
      <c r="H22" s="427"/>
      <c r="I22" s="391" t="s">
        <v>23</v>
      </c>
      <c r="J22" s="391"/>
      <c r="K22" s="391"/>
      <c r="L22" s="391"/>
      <c r="M22" s="391"/>
      <c r="N22" s="215"/>
      <c r="O22" s="215"/>
      <c r="P22" s="421">
        <f>P18*1.018</f>
        <v>12626856.346790025</v>
      </c>
      <c r="Q22" s="421"/>
      <c r="R22" s="421">
        <f t="shared" ref="R22" si="21">R18*1.018</f>
        <v>688652.61927516956</v>
      </c>
      <c r="S22" s="421"/>
      <c r="T22" s="421">
        <f t="shared" ref="T22" si="22">T18*1.018</f>
        <v>22367392.998434063</v>
      </c>
      <c r="U22" s="421"/>
      <c r="V22" s="421">
        <f t="shared" ref="V22" si="23">V18*1.018</f>
        <v>463885.19712992158</v>
      </c>
      <c r="W22" s="421"/>
      <c r="X22" s="377">
        <f>X18*1.018</f>
        <v>2931848.3965321411</v>
      </c>
      <c r="Y22" s="378"/>
      <c r="Z22" s="377">
        <f>Z18*1.018</f>
        <v>1021690.9942084604</v>
      </c>
      <c r="AA22" s="378"/>
      <c r="AB22" s="387"/>
      <c r="AC22" s="388"/>
      <c r="AD22" s="388"/>
      <c r="AE22" s="388"/>
    </row>
    <row r="23" spans="1:31" ht="15" customHeight="1" x14ac:dyDescent="0.2">
      <c r="A23" s="428"/>
      <c r="B23" s="428"/>
      <c r="C23" s="428"/>
      <c r="D23" s="428"/>
      <c r="E23" s="428"/>
      <c r="F23" s="428"/>
      <c r="G23" s="428"/>
      <c r="H23" s="427"/>
      <c r="I23" s="391" t="s">
        <v>491</v>
      </c>
      <c r="J23" s="391"/>
      <c r="K23" s="391"/>
      <c r="L23" s="391"/>
      <c r="M23" s="391"/>
      <c r="N23" s="215"/>
      <c r="O23" s="215"/>
      <c r="P23" s="421">
        <v>0</v>
      </c>
      <c r="Q23" s="421"/>
      <c r="R23" s="421">
        <v>0</v>
      </c>
      <c r="S23" s="421"/>
      <c r="T23" s="421">
        <v>0</v>
      </c>
      <c r="U23" s="421"/>
      <c r="V23" s="421">
        <v>0</v>
      </c>
      <c r="W23" s="378"/>
      <c r="X23" s="377">
        <f>X22</f>
        <v>2931848.3965321411</v>
      </c>
      <c r="Y23" s="378"/>
      <c r="Z23" s="377">
        <f>Z22</f>
        <v>1021690.9942084604</v>
      </c>
      <c r="AA23" s="378"/>
      <c r="AB23" s="387"/>
      <c r="AC23" s="388"/>
      <c r="AD23" s="388"/>
      <c r="AE23" s="388"/>
    </row>
    <row r="24" spans="1:31" ht="15" customHeight="1" x14ac:dyDescent="0.2">
      <c r="A24" s="428"/>
      <c r="B24" s="428"/>
      <c r="C24" s="428"/>
      <c r="D24" s="428"/>
      <c r="E24" s="428"/>
      <c r="F24" s="428"/>
      <c r="G24" s="428"/>
      <c r="H24" s="427"/>
      <c r="I24" s="15" t="s">
        <v>22</v>
      </c>
      <c r="J24" s="15"/>
      <c r="K24" s="15"/>
      <c r="L24" s="15"/>
      <c r="M24" s="15"/>
      <c r="N24" s="15"/>
      <c r="O24" s="176"/>
      <c r="P24" s="420">
        <f>P22</f>
        <v>12626856.346790025</v>
      </c>
      <c r="Q24" s="420"/>
      <c r="R24" s="420">
        <f>R22-R23</f>
        <v>688652.61927516956</v>
      </c>
      <c r="S24" s="420"/>
      <c r="T24" s="420">
        <f>T22-T23</f>
        <v>22367392.998434063</v>
      </c>
      <c r="U24" s="420"/>
      <c r="V24" s="420">
        <f>V22-V23</f>
        <v>463885.19712992158</v>
      </c>
      <c r="W24" s="380"/>
      <c r="X24" s="379">
        <f>X22-X23</f>
        <v>0</v>
      </c>
      <c r="Y24" s="380"/>
      <c r="Z24" s="379">
        <f>Z22-Z23</f>
        <v>0</v>
      </c>
      <c r="AA24" s="380"/>
      <c r="AB24" s="387"/>
      <c r="AC24" s="388"/>
      <c r="AD24" s="388"/>
      <c r="AE24" s="388"/>
    </row>
    <row r="25" spans="1:31" ht="15" customHeight="1" x14ac:dyDescent="0.2">
      <c r="A25" s="428"/>
      <c r="B25" s="428"/>
      <c r="C25" s="428"/>
      <c r="D25" s="428"/>
      <c r="E25" s="428"/>
      <c r="F25" s="428"/>
      <c r="G25" s="428"/>
      <c r="H25" s="427"/>
      <c r="I25" s="128">
        <v>2030</v>
      </c>
      <c r="J25" s="128"/>
      <c r="K25" s="128"/>
      <c r="L25" s="128"/>
      <c r="M25" s="128"/>
      <c r="N25" s="128"/>
      <c r="O25" s="128"/>
      <c r="P25" s="128"/>
      <c r="Q25" s="128"/>
      <c r="R25" s="128"/>
      <c r="S25" s="128"/>
      <c r="T25" s="128"/>
      <c r="U25" s="128"/>
      <c r="V25" s="128"/>
      <c r="W25" s="128"/>
      <c r="X25" s="128"/>
      <c r="Y25" s="128"/>
      <c r="Z25" s="128"/>
      <c r="AA25" s="229"/>
      <c r="AB25" s="387"/>
      <c r="AC25" s="388"/>
      <c r="AD25" s="388"/>
      <c r="AE25" s="388"/>
    </row>
    <row r="26" spans="1:31" ht="15" customHeight="1" x14ac:dyDescent="0.2">
      <c r="A26" s="428"/>
      <c r="B26" s="428"/>
      <c r="C26" s="428"/>
      <c r="D26" s="428"/>
      <c r="E26" s="428"/>
      <c r="F26" s="428"/>
      <c r="G26" s="428"/>
      <c r="H26" s="427"/>
      <c r="I26" s="391" t="s">
        <v>23</v>
      </c>
      <c r="J26" s="391"/>
      <c r="K26" s="391"/>
      <c r="L26" s="391"/>
      <c r="M26" s="391"/>
      <c r="N26" s="215"/>
      <c r="O26" s="215"/>
      <c r="P26" s="421">
        <f>P22*1.016</f>
        <v>12828886.048338665</v>
      </c>
      <c r="Q26" s="421"/>
      <c r="R26" s="421">
        <f t="shared" ref="R26" si="24">R22*1.016</f>
        <v>699671.06118357228</v>
      </c>
      <c r="S26" s="421"/>
      <c r="T26" s="421">
        <f t="shared" ref="T26" si="25">T22*1.016</f>
        <v>22725271.286409009</v>
      </c>
      <c r="U26" s="421"/>
      <c r="V26" s="421">
        <f t="shared" ref="V26" si="26">V22*1.016</f>
        <v>471307.36028400034</v>
      </c>
      <c r="W26" s="421"/>
      <c r="X26" s="377">
        <f>X22*1.016</f>
        <v>2978757.9708766555</v>
      </c>
      <c r="Y26" s="378"/>
      <c r="Z26" s="377">
        <f>Z22*1.016</f>
        <v>1038038.0501157958</v>
      </c>
      <c r="AA26" s="378"/>
      <c r="AB26" s="387"/>
      <c r="AC26" s="388"/>
      <c r="AD26" s="388"/>
      <c r="AE26" s="388"/>
    </row>
    <row r="27" spans="1:31" ht="15" customHeight="1" x14ac:dyDescent="0.2">
      <c r="A27" s="428"/>
      <c r="B27" s="428"/>
      <c r="C27" s="428"/>
      <c r="D27" s="428"/>
      <c r="E27" s="428"/>
      <c r="F27" s="428"/>
      <c r="G27" s="428"/>
      <c r="H27" s="427"/>
      <c r="I27" s="391" t="s">
        <v>492</v>
      </c>
      <c r="J27" s="391"/>
      <c r="K27" s="391"/>
      <c r="L27" s="391"/>
      <c r="M27" s="391"/>
      <c r="N27" s="215"/>
      <c r="O27" s="215"/>
      <c r="P27" s="421">
        <v>0</v>
      </c>
      <c r="Q27" s="421"/>
      <c r="R27" s="421">
        <v>0</v>
      </c>
      <c r="S27" s="421"/>
      <c r="T27" s="421">
        <v>0</v>
      </c>
      <c r="U27" s="421"/>
      <c r="V27" s="421">
        <v>0</v>
      </c>
      <c r="W27" s="378"/>
      <c r="X27" s="377">
        <f>X26</f>
        <v>2978757.9708766555</v>
      </c>
      <c r="Y27" s="378"/>
      <c r="Z27" s="377">
        <f>Z26</f>
        <v>1038038.0501157958</v>
      </c>
      <c r="AA27" s="378"/>
      <c r="AB27" s="214"/>
      <c r="AC27" s="214"/>
      <c r="AD27" s="214"/>
      <c r="AE27" s="214"/>
    </row>
    <row r="28" spans="1:31" ht="15" customHeight="1" x14ac:dyDescent="0.2">
      <c r="A28" s="428"/>
      <c r="B28" s="428"/>
      <c r="C28" s="428"/>
      <c r="D28" s="428"/>
      <c r="E28" s="428"/>
      <c r="F28" s="428"/>
      <c r="G28" s="428"/>
      <c r="H28" s="427"/>
      <c r="I28" s="15" t="s">
        <v>22</v>
      </c>
      <c r="J28" s="15"/>
      <c r="K28" s="15"/>
      <c r="L28" s="15"/>
      <c r="M28" s="15"/>
      <c r="N28" s="15"/>
      <c r="O28" s="176"/>
      <c r="P28" s="420">
        <f>P26-P27</f>
        <v>12828886.048338665</v>
      </c>
      <c r="Q28" s="420"/>
      <c r="R28" s="420">
        <f>R26-R27</f>
        <v>699671.06118357228</v>
      </c>
      <c r="S28" s="420"/>
      <c r="T28" s="420">
        <f>T26-T27</f>
        <v>22725271.286409009</v>
      </c>
      <c r="U28" s="420"/>
      <c r="V28" s="420">
        <f>V26-V27</f>
        <v>471307.36028400034</v>
      </c>
      <c r="W28" s="380"/>
      <c r="X28" s="440">
        <f>X26-X27</f>
        <v>0</v>
      </c>
      <c r="Y28" s="441"/>
      <c r="Z28" s="379">
        <f>Z26-Z27</f>
        <v>0</v>
      </c>
      <c r="AA28" s="380"/>
      <c r="AB28" s="214"/>
      <c r="AC28" s="214"/>
      <c r="AD28" s="214"/>
      <c r="AE28" s="214"/>
    </row>
    <row r="29" spans="1:31" ht="15" customHeight="1" x14ac:dyDescent="0.2">
      <c r="A29" s="428"/>
      <c r="B29" s="428"/>
      <c r="C29" s="428"/>
      <c r="D29" s="428"/>
      <c r="E29" s="428"/>
      <c r="F29" s="428"/>
      <c r="G29" s="428"/>
      <c r="H29" s="427"/>
      <c r="I29" s="415" t="s">
        <v>288</v>
      </c>
      <c r="J29" s="415"/>
      <c r="K29" s="415"/>
      <c r="L29" s="415"/>
      <c r="M29" s="415"/>
      <c r="N29" s="415"/>
      <c r="O29" s="415"/>
      <c r="P29" s="416">
        <f>SUM(P8,P12,P16,P20,P24,P28,P32)</f>
        <v>25455742.39512869</v>
      </c>
      <c r="Q29" s="417"/>
      <c r="R29" s="416">
        <f>SUM(R8,R12,R16,R20,R24,R28,R32)</f>
        <v>1388323.6804587417</v>
      </c>
      <c r="S29" s="417"/>
      <c r="T29" s="416">
        <f>SUM(T8,T12,T16,T20,T24,T28,T32)</f>
        <v>45092664.284843072</v>
      </c>
      <c r="U29" s="417"/>
      <c r="V29" s="416">
        <f>SUM(V8,V12,V16,V20,V24,V28,V32)</f>
        <v>935192.55741392192</v>
      </c>
      <c r="W29" s="417"/>
      <c r="X29" s="424">
        <f>SUM(X8,X12,X16,X20,X24,X28,X32)</f>
        <v>0</v>
      </c>
      <c r="Y29" s="425"/>
      <c r="Z29" s="424">
        <f>SUM(Z8,Z12,Z16,Z20,Z24,Z28,Z32)</f>
        <v>0</v>
      </c>
      <c r="AA29" s="425"/>
      <c r="AB29" s="376">
        <f>SUM(P29:AA29)</f>
        <v>72871922.91784443</v>
      </c>
      <c r="AC29" s="376"/>
      <c r="AD29" s="376"/>
      <c r="AE29" s="177"/>
    </row>
    <row r="30" spans="1:31" ht="15" customHeight="1" x14ac:dyDescent="0.2">
      <c r="A30" s="428"/>
      <c r="B30" s="428"/>
      <c r="C30" s="428"/>
      <c r="D30" s="428"/>
      <c r="E30" s="428"/>
      <c r="F30" s="428"/>
      <c r="G30" s="428"/>
      <c r="H30" s="427"/>
      <c r="I30" s="215"/>
      <c r="J30" s="215"/>
      <c r="K30" s="215"/>
      <c r="L30" s="215"/>
      <c r="M30" s="215"/>
      <c r="N30" s="215"/>
      <c r="O30" s="215"/>
      <c r="P30" s="175"/>
      <c r="Q30" s="175"/>
      <c r="R30" s="175"/>
      <c r="S30" s="175"/>
      <c r="T30" s="175"/>
      <c r="U30" s="175"/>
      <c r="V30" s="175"/>
      <c r="W30" s="175"/>
      <c r="X30" s="233"/>
      <c r="Y30" s="234"/>
      <c r="Z30" s="377">
        <f>Z26*1.06</f>
        <v>1100320.3331227435</v>
      </c>
      <c r="AA30" s="378"/>
      <c r="AB30" s="214"/>
      <c r="AC30" s="214"/>
      <c r="AD30" s="214"/>
      <c r="AE30" s="214"/>
    </row>
    <row r="31" spans="1:31" ht="15" customHeight="1" x14ac:dyDescent="0.2">
      <c r="A31" s="428"/>
      <c r="B31" s="428"/>
      <c r="C31" s="428"/>
      <c r="D31" s="428"/>
      <c r="E31" s="428"/>
      <c r="F31" s="428"/>
      <c r="G31" s="428"/>
      <c r="H31" s="427"/>
      <c r="I31" s="215"/>
      <c r="J31" s="215"/>
      <c r="K31" s="215"/>
      <c r="L31" s="215"/>
      <c r="M31" s="215"/>
      <c r="N31" s="215"/>
      <c r="O31" s="215"/>
      <c r="P31" s="175"/>
      <c r="Q31" s="175"/>
      <c r="R31" s="175"/>
      <c r="S31" s="175"/>
      <c r="T31" s="175"/>
      <c r="U31" s="175"/>
      <c r="V31" s="175"/>
      <c r="W31" s="175"/>
      <c r="X31" s="233"/>
      <c r="Y31" s="234"/>
      <c r="Z31" s="377">
        <f>Z30</f>
        <v>1100320.3331227435</v>
      </c>
      <c r="AA31" s="378"/>
      <c r="AB31" s="214"/>
      <c r="AC31" s="214"/>
      <c r="AD31" s="214"/>
      <c r="AE31" s="214"/>
    </row>
    <row r="32" spans="1:31" ht="15" customHeight="1" x14ac:dyDescent="0.2">
      <c r="A32" s="428"/>
      <c r="B32" s="428"/>
      <c r="C32" s="428"/>
      <c r="D32" s="428"/>
      <c r="E32" s="428"/>
      <c r="F32" s="428"/>
      <c r="G32" s="428"/>
      <c r="H32" s="427"/>
      <c r="I32" s="215"/>
      <c r="J32" s="215"/>
      <c r="K32" s="215"/>
      <c r="L32" s="215"/>
      <c r="M32" s="215"/>
      <c r="N32" s="215"/>
      <c r="O32" s="235"/>
      <c r="P32" s="235"/>
      <c r="Q32" s="235"/>
      <c r="R32" s="235"/>
      <c r="S32" s="235"/>
      <c r="T32" s="235"/>
      <c r="U32" s="235"/>
      <c r="V32" s="235"/>
      <c r="W32" s="235"/>
      <c r="X32" s="236"/>
      <c r="Y32" s="237"/>
      <c r="Z32" s="379">
        <f>Z30-Z31</f>
        <v>0</v>
      </c>
      <c r="AA32" s="380"/>
      <c r="AB32" s="214"/>
      <c r="AC32" s="214"/>
      <c r="AD32" s="214"/>
      <c r="AE32" s="214"/>
    </row>
    <row r="33" spans="1:38" ht="39.75" customHeight="1" x14ac:dyDescent="0.2">
      <c r="A33" s="428"/>
      <c r="B33" s="428"/>
      <c r="C33" s="428"/>
      <c r="D33" s="428"/>
      <c r="E33" s="428"/>
      <c r="F33" s="428"/>
      <c r="G33" s="428"/>
      <c r="AG33" s="442">
        <f>AB29+S66+AH66</f>
        <v>108420965.12584443</v>
      </c>
      <c r="AH33" s="443"/>
      <c r="AI33" s="443"/>
    </row>
    <row r="34" spans="1:38" ht="15.75" x14ac:dyDescent="0.2">
      <c r="A34" s="178"/>
      <c r="B34" s="178"/>
      <c r="C34" s="178"/>
      <c r="D34" s="178"/>
      <c r="E34" s="178"/>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row>
    <row r="35" spans="1:38" s="179" customFormat="1" ht="15.75" x14ac:dyDescent="0.2">
      <c r="A35" s="382" t="s">
        <v>493</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row>
    <row r="36" spans="1:38" s="179" customFormat="1" ht="15" customHeight="1" x14ac:dyDescent="0.2">
      <c r="A36" s="444"/>
      <c r="B36" s="444"/>
      <c r="C36" s="444"/>
      <c r="D36" s="444"/>
      <c r="E36" s="445"/>
      <c r="F36" s="446" t="s">
        <v>494</v>
      </c>
      <c r="G36" s="447"/>
      <c r="H36" s="447"/>
      <c r="I36" s="447"/>
      <c r="J36" s="447"/>
      <c r="K36" s="447"/>
      <c r="L36" s="447"/>
      <c r="M36" s="447"/>
      <c r="N36" s="447"/>
      <c r="O36" s="447"/>
      <c r="P36" s="447"/>
      <c r="Q36" s="447"/>
      <c r="R36" s="447"/>
      <c r="S36" s="447"/>
      <c r="T36" s="448"/>
      <c r="U36" s="446" t="s">
        <v>19</v>
      </c>
      <c r="V36" s="447"/>
      <c r="W36" s="447"/>
      <c r="X36" s="447"/>
      <c r="Y36" s="447"/>
      <c r="Z36" s="447"/>
      <c r="AA36" s="447"/>
      <c r="AB36" s="447"/>
      <c r="AC36" s="447"/>
      <c r="AD36" s="447"/>
      <c r="AE36" s="447"/>
      <c r="AF36" s="447"/>
      <c r="AG36" s="447"/>
      <c r="AH36" s="447"/>
      <c r="AI36" s="447"/>
      <c r="AJ36" s="383" t="s">
        <v>495</v>
      </c>
      <c r="AK36" s="383"/>
      <c r="AL36" s="383"/>
    </row>
    <row r="37" spans="1:38" s="179" customFormat="1" ht="15.75" x14ac:dyDescent="0.2">
      <c r="A37" s="444"/>
      <c r="B37" s="444"/>
      <c r="C37" s="444"/>
      <c r="D37" s="444"/>
      <c r="E37" s="445"/>
      <c r="F37" s="181"/>
      <c r="G37" s="449" t="s">
        <v>15</v>
      </c>
      <c r="H37" s="450"/>
      <c r="I37" s="450" t="s">
        <v>16</v>
      </c>
      <c r="J37" s="450"/>
      <c r="K37" s="450" t="s">
        <v>17</v>
      </c>
      <c r="L37" s="450"/>
      <c r="M37" s="451" t="s">
        <v>425</v>
      </c>
      <c r="N37" s="451"/>
      <c r="O37" s="450" t="s">
        <v>18</v>
      </c>
      <c r="P37" s="450"/>
      <c r="Q37" s="452" t="s">
        <v>426</v>
      </c>
      <c r="R37" s="453"/>
      <c r="S37" s="454" t="s">
        <v>289</v>
      </c>
      <c r="T37" s="455"/>
      <c r="U37" s="181"/>
      <c r="V37" s="449" t="s">
        <v>15</v>
      </c>
      <c r="W37" s="450"/>
      <c r="X37" s="450" t="s">
        <v>16</v>
      </c>
      <c r="Y37" s="450"/>
      <c r="Z37" s="450" t="s">
        <v>17</v>
      </c>
      <c r="AA37" s="450"/>
      <c r="AB37" s="451" t="s">
        <v>425</v>
      </c>
      <c r="AC37" s="451"/>
      <c r="AD37" s="450" t="s">
        <v>18</v>
      </c>
      <c r="AE37" s="450"/>
      <c r="AF37" s="452" t="s">
        <v>426</v>
      </c>
      <c r="AG37" s="453"/>
      <c r="AH37" s="454" t="s">
        <v>289</v>
      </c>
      <c r="AI37" s="455"/>
      <c r="AJ37" s="383"/>
      <c r="AK37" s="383"/>
      <c r="AL37" s="383"/>
    </row>
    <row r="38" spans="1:38" s="179" customFormat="1" ht="15.75" x14ac:dyDescent="0.2">
      <c r="A38" s="402">
        <v>2026</v>
      </c>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383"/>
      <c r="AK38" s="383"/>
      <c r="AL38" s="383"/>
    </row>
    <row r="39" spans="1:38" s="179" customFormat="1" ht="16.5" thickBot="1" x14ac:dyDescent="0.25">
      <c r="A39" s="414" t="s">
        <v>23</v>
      </c>
      <c r="B39" s="414"/>
      <c r="C39" s="414"/>
      <c r="D39" s="414"/>
      <c r="E39" s="414"/>
      <c r="F39" s="182"/>
      <c r="G39" s="410">
        <v>14448373</v>
      </c>
      <c r="H39" s="410"/>
      <c r="I39" s="410">
        <v>2362225</v>
      </c>
      <c r="J39" s="410"/>
      <c r="K39" s="410">
        <v>2680741</v>
      </c>
      <c r="L39" s="410"/>
      <c r="M39" s="462">
        <v>1738127</v>
      </c>
      <c r="N39" s="462"/>
      <c r="O39" s="410">
        <v>1992078</v>
      </c>
      <c r="P39" s="410"/>
      <c r="Q39" s="463">
        <v>642706</v>
      </c>
      <c r="R39" s="464"/>
      <c r="S39" s="418">
        <f>SUM(G39:R39)</f>
        <v>23864250</v>
      </c>
      <c r="T39" s="419"/>
      <c r="U39" s="182"/>
      <c r="V39" s="422">
        <v>1161870</v>
      </c>
      <c r="W39" s="422"/>
      <c r="X39" s="422">
        <v>671428</v>
      </c>
      <c r="Y39" s="422"/>
      <c r="Z39" s="422">
        <v>408508</v>
      </c>
      <c r="AA39" s="422"/>
      <c r="AB39" s="423">
        <v>200907</v>
      </c>
      <c r="AC39" s="423"/>
      <c r="AD39" s="422">
        <v>230261</v>
      </c>
      <c r="AE39" s="422"/>
      <c r="AF39" s="422">
        <v>78481</v>
      </c>
      <c r="AG39" s="422"/>
      <c r="AH39" s="456">
        <f>SUM(V39:AG39)</f>
        <v>2751455</v>
      </c>
      <c r="AI39" s="457"/>
      <c r="AJ39" s="383"/>
      <c r="AK39" s="383"/>
      <c r="AL39" s="383"/>
    </row>
    <row r="40" spans="1:38" s="179" customFormat="1" ht="15.75" x14ac:dyDescent="0.2">
      <c r="A40" s="411" t="s">
        <v>20</v>
      </c>
      <c r="B40" s="411"/>
      <c r="C40" s="411"/>
      <c r="D40" s="411"/>
      <c r="E40" s="411"/>
      <c r="F40" s="183"/>
      <c r="G40" s="412">
        <v>19248619</v>
      </c>
      <c r="H40" s="412"/>
      <c r="I40" s="412">
        <v>1110000</v>
      </c>
      <c r="J40" s="412"/>
      <c r="K40" s="412">
        <v>951296</v>
      </c>
      <c r="L40" s="412"/>
      <c r="M40" s="431">
        <v>0</v>
      </c>
      <c r="N40" s="431"/>
      <c r="O40" s="412">
        <v>3921820</v>
      </c>
      <c r="P40" s="412"/>
      <c r="Q40" s="458">
        <v>0</v>
      </c>
      <c r="R40" s="459"/>
      <c r="S40" s="431">
        <f>SUM(G40:R40)</f>
        <v>25231735</v>
      </c>
      <c r="T40" s="432"/>
      <c r="U40" s="183"/>
      <c r="V40" s="426">
        <v>1311897</v>
      </c>
      <c r="W40" s="426"/>
      <c r="X40" s="426">
        <v>1127633</v>
      </c>
      <c r="Y40" s="426"/>
      <c r="Z40" s="426">
        <v>310200</v>
      </c>
      <c r="AA40" s="426"/>
      <c r="AB40" s="460">
        <v>0</v>
      </c>
      <c r="AC40" s="460"/>
      <c r="AD40" s="426">
        <v>0</v>
      </c>
      <c r="AE40" s="426"/>
      <c r="AF40" s="426">
        <v>0</v>
      </c>
      <c r="AG40" s="426"/>
      <c r="AH40" s="460">
        <f>SUM(V40:AE40)</f>
        <v>2749730</v>
      </c>
      <c r="AI40" s="461"/>
      <c r="AJ40" s="383"/>
      <c r="AK40" s="383"/>
      <c r="AL40" s="383"/>
    </row>
    <row r="41" spans="1:38" s="179" customFormat="1" ht="15.75" x14ac:dyDescent="0.2">
      <c r="A41" s="430" t="s">
        <v>21</v>
      </c>
      <c r="B41" s="430"/>
      <c r="C41" s="430"/>
      <c r="D41" s="430"/>
      <c r="E41" s="430"/>
      <c r="F41" s="238"/>
      <c r="G41" s="399">
        <v>350000</v>
      </c>
      <c r="H41" s="399"/>
      <c r="I41" s="399">
        <v>0</v>
      </c>
      <c r="J41" s="399"/>
      <c r="K41" s="399">
        <v>0</v>
      </c>
      <c r="L41" s="399"/>
      <c r="M41" s="398">
        <v>0</v>
      </c>
      <c r="N41" s="398"/>
      <c r="O41" s="399">
        <v>0</v>
      </c>
      <c r="P41" s="399"/>
      <c r="Q41" s="468">
        <v>0</v>
      </c>
      <c r="R41" s="469"/>
      <c r="S41" s="398">
        <f>SUM(G41:R41)</f>
        <v>350000</v>
      </c>
      <c r="T41" s="433"/>
      <c r="U41" s="185">
        <f>2.5%</f>
        <v>2.5000000000000001E-2</v>
      </c>
      <c r="V41" s="466">
        <f>V39*U41</f>
        <v>29046.75</v>
      </c>
      <c r="W41" s="466"/>
      <c r="X41" s="466">
        <v>0</v>
      </c>
      <c r="Y41" s="466"/>
      <c r="Z41" s="466">
        <v>0</v>
      </c>
      <c r="AA41" s="466"/>
      <c r="AB41" s="465">
        <v>0</v>
      </c>
      <c r="AC41" s="465"/>
      <c r="AD41" s="466">
        <v>0</v>
      </c>
      <c r="AE41" s="466"/>
      <c r="AF41" s="466">
        <v>0</v>
      </c>
      <c r="AG41" s="466"/>
      <c r="AH41" s="465">
        <f>SUM(V41:AE41)</f>
        <v>29046.75</v>
      </c>
      <c r="AI41" s="467"/>
      <c r="AJ41" s="383"/>
      <c r="AK41" s="383"/>
      <c r="AL41" s="383"/>
    </row>
    <row r="42" spans="1:38" s="179" customFormat="1" ht="15.75" x14ac:dyDescent="0.2">
      <c r="A42" s="403" t="s">
        <v>427</v>
      </c>
      <c r="B42" s="403"/>
      <c r="C42" s="403"/>
      <c r="D42" s="403"/>
      <c r="E42" s="403"/>
      <c r="F42" s="186"/>
      <c r="G42" s="399">
        <v>0</v>
      </c>
      <c r="H42" s="399"/>
      <c r="I42" s="399">
        <v>0</v>
      </c>
      <c r="J42" s="399"/>
      <c r="K42" s="399">
        <v>0</v>
      </c>
      <c r="L42" s="399"/>
      <c r="M42" s="398">
        <v>0</v>
      </c>
      <c r="N42" s="398"/>
      <c r="O42" s="399">
        <v>0</v>
      </c>
      <c r="P42" s="399"/>
      <c r="Q42" s="468">
        <v>0</v>
      </c>
      <c r="R42" s="469"/>
      <c r="S42" s="398">
        <f>SUM(G42:R42)</f>
        <v>0</v>
      </c>
      <c r="T42" s="433"/>
      <c r="U42" s="187"/>
      <c r="V42" s="465">
        <v>0</v>
      </c>
      <c r="W42" s="465"/>
      <c r="X42" s="465">
        <v>0</v>
      </c>
      <c r="Y42" s="465"/>
      <c r="Z42" s="465">
        <v>0</v>
      </c>
      <c r="AA42" s="465"/>
      <c r="AB42" s="465">
        <v>0</v>
      </c>
      <c r="AC42" s="465"/>
      <c r="AD42" s="465">
        <v>0</v>
      </c>
      <c r="AE42" s="465"/>
      <c r="AF42" s="465">
        <v>0</v>
      </c>
      <c r="AG42" s="465"/>
      <c r="AH42" s="465">
        <f>SUM(V42:AE42)</f>
        <v>0</v>
      </c>
      <c r="AI42" s="467"/>
      <c r="AJ42" s="383"/>
      <c r="AK42" s="383"/>
      <c r="AL42" s="383"/>
    </row>
    <row r="43" spans="1:38" s="179" customFormat="1" x14ac:dyDescent="0.2">
      <c r="A43" s="400" t="s">
        <v>146</v>
      </c>
      <c r="B43" s="400"/>
      <c r="C43" s="400"/>
      <c r="D43" s="400"/>
      <c r="E43" s="400"/>
      <c r="F43" s="188"/>
      <c r="G43" s="470">
        <f>SUM(G39-G40-G41-G42)</f>
        <v>-5150246</v>
      </c>
      <c r="H43" s="470"/>
      <c r="I43" s="470">
        <f>SUM(I39-I40-I41)</f>
        <v>1252225</v>
      </c>
      <c r="J43" s="470"/>
      <c r="K43" s="470">
        <f>SUM(K39-K40-K41)</f>
        <v>1729445</v>
      </c>
      <c r="L43" s="470"/>
      <c r="M43" s="470">
        <f>SUM(M39-M40-M41)</f>
        <v>1738127</v>
      </c>
      <c r="N43" s="470"/>
      <c r="O43" s="470">
        <f>SUM(O39-O40-O41)</f>
        <v>-1929742</v>
      </c>
      <c r="P43" s="470"/>
      <c r="Q43" s="470">
        <f>SUM(Q39-Q40-Q41)</f>
        <v>642706</v>
      </c>
      <c r="R43" s="470"/>
      <c r="S43" s="470">
        <f>SUM(G43:R43)</f>
        <v>-1717485</v>
      </c>
      <c r="T43" s="471"/>
      <c r="U43" s="188"/>
      <c r="V43" s="472">
        <f>SUM(V39-V40-V41)</f>
        <v>-179073.75</v>
      </c>
      <c r="W43" s="472"/>
      <c r="X43" s="472">
        <f>SUM(X39-X40-X41)</f>
        <v>-456205</v>
      </c>
      <c r="Y43" s="472"/>
      <c r="Z43" s="436">
        <f>SUM(Z39-Z40)</f>
        <v>98308</v>
      </c>
      <c r="AA43" s="436"/>
      <c r="AB43" s="436">
        <f>SUM(AB39-AB40)</f>
        <v>200907</v>
      </c>
      <c r="AC43" s="436"/>
      <c r="AD43" s="436">
        <f>SUM(AD39-AD40)</f>
        <v>230261</v>
      </c>
      <c r="AE43" s="436"/>
      <c r="AF43" s="436">
        <f>SUM(AF39-AF40)</f>
        <v>78481</v>
      </c>
      <c r="AG43" s="436"/>
      <c r="AH43" s="436">
        <f>SUM(V43:AG43)</f>
        <v>-27321.75</v>
      </c>
      <c r="AI43" s="437"/>
      <c r="AJ43" s="383"/>
      <c r="AK43" s="383"/>
      <c r="AL43" s="383"/>
    </row>
    <row r="44" spans="1:38" s="179" customFormat="1" ht="16.5" thickBot="1" x14ac:dyDescent="0.25">
      <c r="A44" s="402">
        <v>2027</v>
      </c>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383"/>
      <c r="AK44" s="383"/>
      <c r="AL44" s="383"/>
    </row>
    <row r="45" spans="1:38" s="179" customFormat="1" ht="16.5" thickBot="1" x14ac:dyDescent="0.25">
      <c r="A45" s="414" t="s">
        <v>23</v>
      </c>
      <c r="B45" s="414"/>
      <c r="C45" s="414"/>
      <c r="D45" s="414"/>
      <c r="E45" s="414"/>
      <c r="F45" s="182"/>
      <c r="G45" s="410">
        <f>G39</f>
        <v>14448373</v>
      </c>
      <c r="H45" s="410"/>
      <c r="I45" s="410">
        <f t="shared" ref="I45" si="27">I39</f>
        <v>2362225</v>
      </c>
      <c r="J45" s="410"/>
      <c r="K45" s="410">
        <f t="shared" ref="K45" si="28">K39</f>
        <v>2680741</v>
      </c>
      <c r="L45" s="410"/>
      <c r="M45" s="410">
        <f t="shared" ref="M45" si="29">M39</f>
        <v>1738127</v>
      </c>
      <c r="N45" s="410"/>
      <c r="O45" s="410">
        <f t="shared" ref="O45" si="30">O39</f>
        <v>1992078</v>
      </c>
      <c r="P45" s="410"/>
      <c r="Q45" s="410">
        <f t="shared" ref="Q45" si="31">Q39</f>
        <v>642706</v>
      </c>
      <c r="R45" s="410"/>
      <c r="S45" s="410">
        <f t="shared" ref="S45" si="32">S39</f>
        <v>23864250</v>
      </c>
      <c r="T45" s="410"/>
      <c r="U45" s="182"/>
      <c r="V45" s="410">
        <v>1182784</v>
      </c>
      <c r="W45" s="410"/>
      <c r="X45" s="410">
        <f>X39*1.018</f>
        <v>683513.70400000003</v>
      </c>
      <c r="Y45" s="410"/>
      <c r="Z45" s="410">
        <f>Z39*1.018</f>
        <v>415861.14400000003</v>
      </c>
      <c r="AA45" s="410"/>
      <c r="AB45" s="410">
        <f t="shared" ref="AB45" si="33">AB39*1.018</f>
        <v>204523.326</v>
      </c>
      <c r="AC45" s="410"/>
      <c r="AD45" s="410">
        <f t="shared" ref="AD45" si="34">AD39*1.018</f>
        <v>234405.698</v>
      </c>
      <c r="AE45" s="410"/>
      <c r="AF45" s="410">
        <f t="shared" ref="AF45" si="35">AF39*1.018</f>
        <v>79893.657999999996</v>
      </c>
      <c r="AG45" s="410"/>
      <c r="AH45" s="473">
        <f>SUM(V45:AG45)</f>
        <v>2800981.5299999993</v>
      </c>
      <c r="AI45" s="474"/>
      <c r="AJ45" s="383"/>
      <c r="AK45" s="383"/>
      <c r="AL45" s="383"/>
    </row>
    <row r="46" spans="1:38" s="179" customFormat="1" ht="15.75" x14ac:dyDescent="0.2">
      <c r="A46" s="411" t="s">
        <v>20</v>
      </c>
      <c r="B46" s="411"/>
      <c r="C46" s="411"/>
      <c r="D46" s="411"/>
      <c r="E46" s="411"/>
      <c r="F46" s="183"/>
      <c r="G46" s="412">
        <v>12563192</v>
      </c>
      <c r="H46" s="412"/>
      <c r="I46" s="412">
        <v>7759366</v>
      </c>
      <c r="J46" s="412"/>
      <c r="K46" s="412">
        <v>930338</v>
      </c>
      <c r="L46" s="412"/>
      <c r="M46" s="413">
        <v>0</v>
      </c>
      <c r="N46" s="413"/>
      <c r="O46" s="412">
        <v>4066802</v>
      </c>
      <c r="P46" s="412"/>
      <c r="Q46" s="412">
        <v>0</v>
      </c>
      <c r="R46" s="412"/>
      <c r="S46" s="431">
        <f>SUM(G46:R46)</f>
        <v>25319698</v>
      </c>
      <c r="T46" s="432"/>
      <c r="U46" s="183"/>
      <c r="V46" s="412">
        <v>1401280</v>
      </c>
      <c r="W46" s="412"/>
      <c r="X46" s="412">
        <v>690000</v>
      </c>
      <c r="Y46" s="412"/>
      <c r="Z46" s="412">
        <v>0</v>
      </c>
      <c r="AA46" s="412"/>
      <c r="AB46" s="413">
        <v>0</v>
      </c>
      <c r="AC46" s="413"/>
      <c r="AD46" s="412">
        <v>200000</v>
      </c>
      <c r="AE46" s="412"/>
      <c r="AF46" s="412">
        <v>0</v>
      </c>
      <c r="AG46" s="412"/>
      <c r="AH46" s="431">
        <f>SUM(V46:AG46)</f>
        <v>2291280</v>
      </c>
      <c r="AI46" s="432"/>
      <c r="AJ46" s="383"/>
      <c r="AK46" s="383"/>
      <c r="AL46" s="383"/>
    </row>
    <row r="47" spans="1:38" s="179" customFormat="1" ht="15.75" x14ac:dyDescent="0.2">
      <c r="A47" s="430" t="s">
        <v>21</v>
      </c>
      <c r="B47" s="430"/>
      <c r="C47" s="430"/>
      <c r="D47" s="430"/>
      <c r="E47" s="430"/>
      <c r="F47" s="238"/>
      <c r="G47" s="399">
        <v>350000</v>
      </c>
      <c r="H47" s="399"/>
      <c r="I47" s="399">
        <v>0</v>
      </c>
      <c r="J47" s="399"/>
      <c r="K47" s="399">
        <v>0</v>
      </c>
      <c r="L47" s="399"/>
      <c r="M47" s="398">
        <v>0</v>
      </c>
      <c r="N47" s="398"/>
      <c r="O47" s="399">
        <v>0</v>
      </c>
      <c r="P47" s="399"/>
      <c r="Q47" s="399">
        <v>0</v>
      </c>
      <c r="R47" s="399"/>
      <c r="S47" s="431">
        <f>SUM(G47:R47)</f>
        <v>350000</v>
      </c>
      <c r="T47" s="432"/>
      <c r="U47" s="184">
        <v>2.5000000000000001E-2</v>
      </c>
      <c r="V47" s="399">
        <f>V45*U47</f>
        <v>29569.600000000002</v>
      </c>
      <c r="W47" s="399"/>
      <c r="X47" s="399">
        <v>0</v>
      </c>
      <c r="Y47" s="399"/>
      <c r="Z47" s="399">
        <v>0</v>
      </c>
      <c r="AA47" s="399"/>
      <c r="AB47" s="398">
        <v>0</v>
      </c>
      <c r="AC47" s="398"/>
      <c r="AD47" s="399">
        <v>0</v>
      </c>
      <c r="AE47" s="399"/>
      <c r="AF47" s="399">
        <v>0</v>
      </c>
      <c r="AG47" s="399"/>
      <c r="AH47" s="431">
        <f>SUM(V47:AG47)</f>
        <v>29569.600000000002</v>
      </c>
      <c r="AI47" s="432"/>
      <c r="AJ47" s="383"/>
      <c r="AK47" s="383"/>
      <c r="AL47" s="383"/>
    </row>
    <row r="48" spans="1:38" s="179" customFormat="1" ht="15.75" x14ac:dyDescent="0.2">
      <c r="A48" s="403" t="s">
        <v>427</v>
      </c>
      <c r="B48" s="403"/>
      <c r="C48" s="403"/>
      <c r="D48" s="403"/>
      <c r="E48" s="403"/>
      <c r="F48" s="186"/>
      <c r="G48" s="399">
        <v>250000</v>
      </c>
      <c r="H48" s="399"/>
      <c r="I48" s="399">
        <v>0</v>
      </c>
      <c r="J48" s="399"/>
      <c r="K48" s="399">
        <v>0</v>
      </c>
      <c r="L48" s="399"/>
      <c r="M48" s="398">
        <v>0</v>
      </c>
      <c r="N48" s="398"/>
      <c r="O48" s="399">
        <v>0</v>
      </c>
      <c r="P48" s="399"/>
      <c r="Q48" s="399">
        <v>0</v>
      </c>
      <c r="R48" s="399"/>
      <c r="S48" s="431">
        <f>SUM(G48:R48)</f>
        <v>250000</v>
      </c>
      <c r="T48" s="432"/>
      <c r="U48" s="186"/>
      <c r="V48" s="398">
        <v>70000</v>
      </c>
      <c r="W48" s="398"/>
      <c r="X48" s="398">
        <v>0</v>
      </c>
      <c r="Y48" s="398"/>
      <c r="Z48" s="398">
        <v>0</v>
      </c>
      <c r="AA48" s="398"/>
      <c r="AB48" s="431">
        <v>0</v>
      </c>
      <c r="AC48" s="431"/>
      <c r="AD48" s="398">
        <v>0</v>
      </c>
      <c r="AE48" s="398"/>
      <c r="AF48" s="398">
        <v>0</v>
      </c>
      <c r="AG48" s="398"/>
      <c r="AH48" s="431">
        <f>SUM(V48:AG48)</f>
        <v>70000</v>
      </c>
      <c r="AI48" s="432"/>
      <c r="AJ48" s="383"/>
      <c r="AK48" s="383"/>
      <c r="AL48" s="383"/>
    </row>
    <row r="49" spans="1:38" s="179" customFormat="1" ht="15.75" x14ac:dyDescent="0.2">
      <c r="A49" s="400" t="s">
        <v>146</v>
      </c>
      <c r="B49" s="400"/>
      <c r="C49" s="400"/>
      <c r="D49" s="400"/>
      <c r="E49" s="400"/>
      <c r="F49" s="189"/>
      <c r="G49" s="401">
        <f>SUM(G45-G46-G47-G48)</f>
        <v>1285181</v>
      </c>
      <c r="H49" s="401"/>
      <c r="I49" s="409">
        <f>SUM(I45-I46-I47-I48)</f>
        <v>-5397141</v>
      </c>
      <c r="J49" s="409"/>
      <c r="K49" s="401">
        <f>SUM(K45-K46-K47-K48)</f>
        <v>1750403</v>
      </c>
      <c r="L49" s="401"/>
      <c r="M49" s="401">
        <f>SUM(M45-M46-M47-M48)</f>
        <v>1738127</v>
      </c>
      <c r="N49" s="401"/>
      <c r="O49" s="409">
        <f>SUM(O45-O46-O47-O48)</f>
        <v>-2074724</v>
      </c>
      <c r="P49" s="409"/>
      <c r="Q49" s="401">
        <f>SUM(Q45-Q46-Q47-Q48)</f>
        <v>642706</v>
      </c>
      <c r="R49" s="401"/>
      <c r="S49" s="409">
        <f>SUM(S45-S46-S47-S48)</f>
        <v>-2055448</v>
      </c>
      <c r="T49" s="409"/>
      <c r="U49" s="188"/>
      <c r="V49" s="409">
        <f>SUM(V45-V46-V47)</f>
        <v>-248065.6</v>
      </c>
      <c r="W49" s="409"/>
      <c r="X49" s="409">
        <f>SUM(X45-X46-X47)</f>
        <v>-6486.295999999973</v>
      </c>
      <c r="Y49" s="409"/>
      <c r="Z49" s="401">
        <f>SUM(Z45-Z46)</f>
        <v>415861.14400000003</v>
      </c>
      <c r="AA49" s="401"/>
      <c r="AB49" s="401">
        <f>SUM(AB45-AB46)</f>
        <v>204523.326</v>
      </c>
      <c r="AC49" s="401"/>
      <c r="AD49" s="401">
        <f>SUM(AD45-AD46)</f>
        <v>34405.698000000004</v>
      </c>
      <c r="AE49" s="401"/>
      <c r="AF49" s="401">
        <f>SUM(AF45-AF46)</f>
        <v>79893.657999999996</v>
      </c>
      <c r="AG49" s="401"/>
      <c r="AH49" s="436">
        <f>SUM(V49:AG49)</f>
        <v>480131.93</v>
      </c>
      <c r="AI49" s="437"/>
      <c r="AJ49" s="383"/>
      <c r="AK49" s="383"/>
      <c r="AL49" s="383"/>
    </row>
    <row r="50" spans="1:38" s="179" customFormat="1" ht="15.75" x14ac:dyDescent="0.2">
      <c r="A50" s="402">
        <v>2028</v>
      </c>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383"/>
      <c r="AK50" s="383"/>
      <c r="AL50" s="383"/>
    </row>
    <row r="51" spans="1:38" s="179" customFormat="1" ht="16.5" thickBot="1" x14ac:dyDescent="0.25">
      <c r="A51" s="414" t="s">
        <v>23</v>
      </c>
      <c r="B51" s="414"/>
      <c r="C51" s="414"/>
      <c r="D51" s="414"/>
      <c r="E51" s="414"/>
      <c r="F51" s="182"/>
      <c r="G51" s="410">
        <v>15686836</v>
      </c>
      <c r="H51" s="410"/>
      <c r="I51" s="410">
        <v>2362225</v>
      </c>
      <c r="J51" s="410"/>
      <c r="K51" s="410">
        <v>2680741</v>
      </c>
      <c r="L51" s="410"/>
      <c r="M51" s="410">
        <v>1738127</v>
      </c>
      <c r="N51" s="410"/>
      <c r="O51" s="410">
        <v>1992078</v>
      </c>
      <c r="P51" s="410"/>
      <c r="Q51" s="410">
        <v>642706</v>
      </c>
      <c r="R51" s="410"/>
      <c r="S51" s="410">
        <f t="shared" ref="S51" si="36">S45*1.02</f>
        <v>24341535</v>
      </c>
      <c r="T51" s="410"/>
      <c r="U51" s="182"/>
      <c r="V51" s="410">
        <v>3712784</v>
      </c>
      <c r="W51" s="410"/>
      <c r="X51" s="410">
        <f>X45</f>
        <v>683513.70400000003</v>
      </c>
      <c r="Y51" s="410"/>
      <c r="Z51" s="410">
        <v>421909</v>
      </c>
      <c r="AA51" s="410"/>
      <c r="AB51" s="410">
        <f t="shared" ref="AB51" si="37">AB45</f>
        <v>204523.326</v>
      </c>
      <c r="AC51" s="410"/>
      <c r="AD51" s="410">
        <f t="shared" ref="AD51" si="38">AD45</f>
        <v>234405.698</v>
      </c>
      <c r="AE51" s="410"/>
      <c r="AF51" s="410">
        <f t="shared" ref="AF51" si="39">AF45</f>
        <v>79893.657999999996</v>
      </c>
      <c r="AG51" s="410"/>
      <c r="AH51" s="462">
        <f>SUM(V51:AG51)</f>
        <v>5337029.3859999999</v>
      </c>
      <c r="AI51" s="475"/>
      <c r="AJ51" s="383"/>
      <c r="AK51" s="383"/>
      <c r="AL51" s="383"/>
    </row>
    <row r="52" spans="1:38" s="179" customFormat="1" ht="15.75" x14ac:dyDescent="0.2">
      <c r="A52" s="411" t="s">
        <v>20</v>
      </c>
      <c r="B52" s="411"/>
      <c r="C52" s="411"/>
      <c r="D52" s="411"/>
      <c r="E52" s="411"/>
      <c r="F52" s="183"/>
      <c r="G52" s="412">
        <v>29447292</v>
      </c>
      <c r="H52" s="412"/>
      <c r="I52" s="412">
        <v>2940653</v>
      </c>
      <c r="J52" s="412"/>
      <c r="K52" s="412">
        <v>6077500</v>
      </c>
      <c r="L52" s="412"/>
      <c r="M52" s="413">
        <v>0</v>
      </c>
      <c r="N52" s="413"/>
      <c r="O52" s="412">
        <v>0</v>
      </c>
      <c r="P52" s="412"/>
      <c r="Q52" s="412">
        <v>0</v>
      </c>
      <c r="R52" s="412"/>
      <c r="S52" s="413">
        <f>SUM(G52:R52)</f>
        <v>38465445</v>
      </c>
      <c r="T52" s="476"/>
      <c r="U52" s="183"/>
      <c r="V52" s="412">
        <v>3497559</v>
      </c>
      <c r="W52" s="412"/>
      <c r="X52" s="412">
        <v>1512000</v>
      </c>
      <c r="Y52" s="412"/>
      <c r="Z52" s="412">
        <v>0</v>
      </c>
      <c r="AA52" s="412"/>
      <c r="AB52" s="413">
        <v>0</v>
      </c>
      <c r="AC52" s="413"/>
      <c r="AD52" s="412">
        <v>246056</v>
      </c>
      <c r="AE52" s="412"/>
      <c r="AF52" s="412">
        <v>80620</v>
      </c>
      <c r="AG52" s="412"/>
      <c r="AH52" s="413">
        <f>SUM(V52:AG52)</f>
        <v>5336235</v>
      </c>
      <c r="AI52" s="476"/>
      <c r="AJ52" s="383"/>
      <c r="AK52" s="383"/>
      <c r="AL52" s="383"/>
    </row>
    <row r="53" spans="1:38" s="179" customFormat="1" ht="15.75" x14ac:dyDescent="0.2">
      <c r="A53" s="430" t="s">
        <v>21</v>
      </c>
      <c r="B53" s="430"/>
      <c r="C53" s="430"/>
      <c r="D53" s="430"/>
      <c r="E53" s="430"/>
      <c r="F53" s="238"/>
      <c r="G53" s="399">
        <v>350000</v>
      </c>
      <c r="H53" s="399"/>
      <c r="I53" s="399">
        <v>0</v>
      </c>
      <c r="J53" s="399"/>
      <c r="K53" s="399">
        <v>0</v>
      </c>
      <c r="L53" s="399"/>
      <c r="M53" s="398">
        <v>0</v>
      </c>
      <c r="N53" s="398"/>
      <c r="O53" s="399">
        <v>0</v>
      </c>
      <c r="P53" s="399"/>
      <c r="Q53" s="399">
        <v>0</v>
      </c>
      <c r="R53" s="399"/>
      <c r="S53" s="398">
        <f>SUM(G53:R53)</f>
        <v>350000</v>
      </c>
      <c r="T53" s="433"/>
      <c r="U53" s="238"/>
      <c r="V53" s="399">
        <v>0</v>
      </c>
      <c r="W53" s="399"/>
      <c r="X53" s="399">
        <v>0</v>
      </c>
      <c r="Y53" s="399"/>
      <c r="Z53" s="399">
        <v>0</v>
      </c>
      <c r="AA53" s="399"/>
      <c r="AB53" s="435">
        <v>0</v>
      </c>
      <c r="AC53" s="435"/>
      <c r="AD53" s="399">
        <v>0</v>
      </c>
      <c r="AE53" s="399"/>
      <c r="AF53" s="399">
        <v>0</v>
      </c>
      <c r="AG53" s="399"/>
      <c r="AH53" s="398">
        <f>SUM(V53:AG53)</f>
        <v>0</v>
      </c>
      <c r="AI53" s="433"/>
      <c r="AJ53" s="383"/>
      <c r="AK53" s="383"/>
      <c r="AL53" s="383"/>
    </row>
    <row r="54" spans="1:38" s="179" customFormat="1" ht="15.75" x14ac:dyDescent="0.2">
      <c r="A54" s="403" t="s">
        <v>290</v>
      </c>
      <c r="B54" s="403"/>
      <c r="C54" s="403"/>
      <c r="D54" s="403"/>
      <c r="E54" s="403"/>
      <c r="F54" s="186"/>
      <c r="G54" s="399">
        <v>500000</v>
      </c>
      <c r="H54" s="399"/>
      <c r="I54" s="399">
        <v>0</v>
      </c>
      <c r="J54" s="399"/>
      <c r="K54" s="399">
        <v>0</v>
      </c>
      <c r="L54" s="399"/>
      <c r="M54" s="398">
        <v>0</v>
      </c>
      <c r="N54" s="398"/>
      <c r="O54" s="399">
        <v>0</v>
      </c>
      <c r="P54" s="399"/>
      <c r="Q54" s="399">
        <v>0</v>
      </c>
      <c r="R54" s="399"/>
      <c r="S54" s="398">
        <f>SUM(G54:R54)</f>
        <v>500000</v>
      </c>
      <c r="T54" s="433"/>
      <c r="U54" s="186"/>
      <c r="V54" s="399">
        <v>0</v>
      </c>
      <c r="W54" s="399"/>
      <c r="X54" s="399">
        <v>0</v>
      </c>
      <c r="Y54" s="399"/>
      <c r="Z54" s="399">
        <v>0</v>
      </c>
      <c r="AA54" s="399"/>
      <c r="AB54" s="398">
        <v>0</v>
      </c>
      <c r="AC54" s="398"/>
      <c r="AD54" s="399">
        <v>0</v>
      </c>
      <c r="AE54" s="399"/>
      <c r="AF54" s="399">
        <v>0</v>
      </c>
      <c r="AG54" s="399"/>
      <c r="AH54" s="398">
        <f>SUM(V54:AG54)</f>
        <v>0</v>
      </c>
      <c r="AI54" s="433"/>
      <c r="AJ54" s="383"/>
      <c r="AK54" s="383"/>
      <c r="AL54" s="383"/>
    </row>
    <row r="55" spans="1:38" s="179" customFormat="1" ht="15.75" x14ac:dyDescent="0.2">
      <c r="A55" s="400" t="s">
        <v>146</v>
      </c>
      <c r="B55" s="400"/>
      <c r="C55" s="400"/>
      <c r="D55" s="400"/>
      <c r="E55" s="400"/>
      <c r="F55" s="189"/>
      <c r="G55" s="409">
        <f>SUM(G51-G52-G53-G54)</f>
        <v>-14610456</v>
      </c>
      <c r="H55" s="409"/>
      <c r="I55" s="409">
        <f>SUM(I51-I52)</f>
        <v>-578428</v>
      </c>
      <c r="J55" s="409"/>
      <c r="K55" s="409">
        <f>SUM(K51-K52)</f>
        <v>-3396759</v>
      </c>
      <c r="L55" s="409"/>
      <c r="M55" s="401">
        <f>SUM(M51-M52)</f>
        <v>1738127</v>
      </c>
      <c r="N55" s="401"/>
      <c r="O55" s="401">
        <f>SUM(O51-O52)</f>
        <v>1992078</v>
      </c>
      <c r="P55" s="401"/>
      <c r="Q55" s="401">
        <f>SUM(Q51-Q52)</f>
        <v>642706</v>
      </c>
      <c r="R55" s="401"/>
      <c r="S55" s="436">
        <f>SUM(G55:P55)</f>
        <v>-14855438</v>
      </c>
      <c r="T55" s="437"/>
      <c r="U55" s="188"/>
      <c r="V55" s="401">
        <f>SUM(V51-V52-V53-V54)</f>
        <v>215225</v>
      </c>
      <c r="W55" s="401"/>
      <c r="X55" s="409">
        <f>SUM(X51-X52-X53-X54)</f>
        <v>-828486.29599999997</v>
      </c>
      <c r="Y55" s="409"/>
      <c r="Z55" s="401">
        <f>SUM(Z51-Z52-Z53-Z54)</f>
        <v>421909</v>
      </c>
      <c r="AA55" s="401"/>
      <c r="AB55" s="401">
        <f>SUM(AB51-AB52-AB53-AB54)</f>
        <v>204523.326</v>
      </c>
      <c r="AC55" s="401"/>
      <c r="AD55" s="409">
        <f>SUM(AD51-AD52-AD53-AD54)</f>
        <v>-11650.301999999996</v>
      </c>
      <c r="AE55" s="409"/>
      <c r="AF55" s="409">
        <f>SUM(AF51-AF52-AF53-AF54)</f>
        <v>-726.34200000000419</v>
      </c>
      <c r="AG55" s="409"/>
      <c r="AH55" s="436">
        <f>SUM(V55:AG55)</f>
        <v>794.38600000002771</v>
      </c>
      <c r="AI55" s="437"/>
      <c r="AJ55" s="383"/>
      <c r="AK55" s="383"/>
      <c r="AL55" s="383"/>
    </row>
    <row r="56" spans="1:38" s="179" customFormat="1" ht="15.75" x14ac:dyDescent="0.2">
      <c r="A56" s="402">
        <v>2029</v>
      </c>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383"/>
      <c r="AK56" s="383"/>
      <c r="AL56" s="383"/>
    </row>
    <row r="57" spans="1:38" s="179" customFormat="1" ht="16.5" thickBot="1" x14ac:dyDescent="0.25">
      <c r="A57" s="414" t="s">
        <v>23</v>
      </c>
      <c r="B57" s="414"/>
      <c r="C57" s="414"/>
      <c r="D57" s="414"/>
      <c r="E57" s="414"/>
      <c r="F57" s="182"/>
      <c r="G57" s="410">
        <f>G45+520000</f>
        <v>14968373</v>
      </c>
      <c r="H57" s="410"/>
      <c r="I57" s="410">
        <f t="shared" ref="I57" si="40">I51</f>
        <v>2362225</v>
      </c>
      <c r="J57" s="410"/>
      <c r="K57" s="410">
        <f t="shared" ref="K57" si="41">K51</f>
        <v>2680741</v>
      </c>
      <c r="L57" s="410"/>
      <c r="M57" s="410">
        <f t="shared" ref="M57" si="42">M51</f>
        <v>1738127</v>
      </c>
      <c r="N57" s="410"/>
      <c r="O57" s="410">
        <f t="shared" ref="O57" si="43">O51</f>
        <v>1992078</v>
      </c>
      <c r="P57" s="410"/>
      <c r="Q57" s="410">
        <f t="shared" ref="Q57" si="44">Q51</f>
        <v>642706</v>
      </c>
      <c r="R57" s="410"/>
      <c r="S57" s="410">
        <f t="shared" ref="S57" si="45">S51</f>
        <v>24341535</v>
      </c>
      <c r="T57" s="410"/>
      <c r="U57" s="182"/>
      <c r="V57" s="410">
        <f>1182784-520000</f>
        <v>662784</v>
      </c>
      <c r="W57" s="410"/>
      <c r="X57" s="410">
        <f>X51</f>
        <v>683513.70400000003</v>
      </c>
      <c r="Y57" s="410"/>
      <c r="Z57" s="410">
        <f>Z51</f>
        <v>421909</v>
      </c>
      <c r="AA57" s="410"/>
      <c r="AB57" s="410">
        <f t="shared" ref="AB57" si="46">AB51</f>
        <v>204523.326</v>
      </c>
      <c r="AC57" s="410"/>
      <c r="AD57" s="410">
        <f t="shared" ref="AD57" si="47">AD51</f>
        <v>234405.698</v>
      </c>
      <c r="AE57" s="410"/>
      <c r="AF57" s="410">
        <f t="shared" ref="AF57" si="48">AF51</f>
        <v>79893.657999999996</v>
      </c>
      <c r="AG57" s="410"/>
      <c r="AH57" s="462">
        <f>SUM(V57:AG57)</f>
        <v>2287029.3859999995</v>
      </c>
      <c r="AI57" s="475"/>
      <c r="AJ57" s="383"/>
      <c r="AK57" s="383"/>
      <c r="AL57" s="383"/>
    </row>
    <row r="58" spans="1:38" s="179" customFormat="1" ht="15.75" x14ac:dyDescent="0.2">
      <c r="A58" s="430" t="s">
        <v>21</v>
      </c>
      <c r="B58" s="430"/>
      <c r="C58" s="430"/>
      <c r="D58" s="430"/>
      <c r="E58" s="430"/>
      <c r="F58" s="238"/>
      <c r="G58" s="399">
        <v>350000</v>
      </c>
      <c r="H58" s="399"/>
      <c r="I58" s="399">
        <v>0</v>
      </c>
      <c r="J58" s="399"/>
      <c r="K58" s="399">
        <v>0</v>
      </c>
      <c r="L58" s="399"/>
      <c r="M58" s="398">
        <v>0</v>
      </c>
      <c r="N58" s="398"/>
      <c r="O58" s="399">
        <v>0</v>
      </c>
      <c r="P58" s="399"/>
      <c r="Q58" s="399">
        <v>0</v>
      </c>
      <c r="R58" s="399"/>
      <c r="S58" s="398">
        <f>SUM(G58:P58)</f>
        <v>350000</v>
      </c>
      <c r="T58" s="433"/>
      <c r="U58" s="184">
        <v>2.5000000000000001E-2</v>
      </c>
      <c r="V58" s="399">
        <f>V57*U58</f>
        <v>16569.600000000002</v>
      </c>
      <c r="W58" s="399"/>
      <c r="X58" s="399">
        <v>0</v>
      </c>
      <c r="Y58" s="399"/>
      <c r="Z58" s="399">
        <v>0</v>
      </c>
      <c r="AA58" s="399"/>
      <c r="AB58" s="435">
        <v>0</v>
      </c>
      <c r="AC58" s="435"/>
      <c r="AD58" s="399">
        <v>0</v>
      </c>
      <c r="AE58" s="399"/>
      <c r="AF58" s="399">
        <v>0</v>
      </c>
      <c r="AG58" s="399"/>
      <c r="AH58" s="398">
        <f>SUM(V58:AG58)</f>
        <v>16569.600000000002</v>
      </c>
      <c r="AI58" s="433"/>
      <c r="AJ58" s="383"/>
      <c r="AK58" s="383"/>
      <c r="AL58" s="383"/>
    </row>
    <row r="59" spans="1:38" s="179" customFormat="1" ht="15.75" x14ac:dyDescent="0.2">
      <c r="A59" s="403" t="s">
        <v>290</v>
      </c>
      <c r="B59" s="403"/>
      <c r="C59" s="403"/>
      <c r="D59" s="403"/>
      <c r="E59" s="403"/>
      <c r="F59" s="186"/>
      <c r="G59" s="399">
        <v>500000</v>
      </c>
      <c r="H59" s="399"/>
      <c r="I59" s="399">
        <v>0</v>
      </c>
      <c r="J59" s="399"/>
      <c r="K59" s="399">
        <v>0</v>
      </c>
      <c r="L59" s="399"/>
      <c r="M59" s="398">
        <v>0</v>
      </c>
      <c r="N59" s="398"/>
      <c r="O59" s="399">
        <v>0</v>
      </c>
      <c r="P59" s="399"/>
      <c r="Q59" s="399">
        <v>0</v>
      </c>
      <c r="R59" s="399"/>
      <c r="S59" s="398">
        <f>SUM(G59:P59)</f>
        <v>500000</v>
      </c>
      <c r="T59" s="433"/>
      <c r="U59" s="186"/>
      <c r="V59" s="399">
        <v>140000</v>
      </c>
      <c r="W59" s="399"/>
      <c r="X59" s="399">
        <v>0</v>
      </c>
      <c r="Y59" s="399"/>
      <c r="Z59" s="399">
        <v>0</v>
      </c>
      <c r="AA59" s="399"/>
      <c r="AB59" s="398">
        <v>0</v>
      </c>
      <c r="AC59" s="398"/>
      <c r="AD59" s="399">
        <v>0</v>
      </c>
      <c r="AE59" s="399"/>
      <c r="AF59" s="399">
        <v>0</v>
      </c>
      <c r="AG59" s="399"/>
      <c r="AH59" s="398">
        <f>SUM(V59:AG59)</f>
        <v>140000</v>
      </c>
      <c r="AI59" s="433"/>
      <c r="AJ59" s="383"/>
      <c r="AK59" s="383"/>
      <c r="AL59" s="383"/>
    </row>
    <row r="60" spans="1:38" s="179" customFormat="1" ht="15.75" x14ac:dyDescent="0.2">
      <c r="A60" s="400" t="s">
        <v>146</v>
      </c>
      <c r="B60" s="400"/>
      <c r="C60" s="400"/>
      <c r="D60" s="400"/>
      <c r="E60" s="400"/>
      <c r="F60" s="189"/>
      <c r="G60" s="401">
        <f>SUM(G57-G58-G59)</f>
        <v>14118373</v>
      </c>
      <c r="H60" s="401"/>
      <c r="I60" s="401">
        <f>I57</f>
        <v>2362225</v>
      </c>
      <c r="J60" s="401"/>
      <c r="K60" s="401">
        <f>K57</f>
        <v>2680741</v>
      </c>
      <c r="L60" s="401"/>
      <c r="M60" s="401">
        <f>M57</f>
        <v>1738127</v>
      </c>
      <c r="N60" s="401"/>
      <c r="O60" s="401">
        <f>O57</f>
        <v>1992078</v>
      </c>
      <c r="P60" s="401"/>
      <c r="Q60" s="401">
        <f>Q57</f>
        <v>642706</v>
      </c>
      <c r="R60" s="401"/>
      <c r="S60" s="436">
        <f>SUM(G60:P60)</f>
        <v>22891544</v>
      </c>
      <c r="T60" s="437"/>
      <c r="U60" s="188"/>
      <c r="V60" s="401">
        <f>SUM(V57-V58-V59)</f>
        <v>506214.40000000002</v>
      </c>
      <c r="W60" s="401"/>
      <c r="X60" s="401">
        <f>SUM(X57-X58-X59)</f>
        <v>683513.70400000003</v>
      </c>
      <c r="Y60" s="401"/>
      <c r="Z60" s="401">
        <f>SUM(Z57-Z58-Z59)</f>
        <v>421909</v>
      </c>
      <c r="AA60" s="401"/>
      <c r="AB60" s="401">
        <f>SUM(AB57-AB58-AB59)</f>
        <v>204523.326</v>
      </c>
      <c r="AC60" s="401"/>
      <c r="AD60" s="401">
        <f>SUM(AD57-AD58-AD59)</f>
        <v>234405.698</v>
      </c>
      <c r="AE60" s="401"/>
      <c r="AF60" s="401">
        <f>SUM(AF57-AF58-AF59)</f>
        <v>79893.657999999996</v>
      </c>
      <c r="AG60" s="401"/>
      <c r="AH60" s="436">
        <f>SUM(V60:AG60)</f>
        <v>2130459.7860000003</v>
      </c>
      <c r="AI60" s="437"/>
      <c r="AJ60" s="383"/>
      <c r="AK60" s="383"/>
      <c r="AL60" s="383"/>
    </row>
    <row r="61" spans="1:38" s="179" customFormat="1" ht="15.75" x14ac:dyDescent="0.2">
      <c r="A61" s="402">
        <v>2030</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383"/>
      <c r="AK61" s="383"/>
      <c r="AL61" s="383"/>
    </row>
    <row r="62" spans="1:38" s="179" customFormat="1" ht="16.5" thickBot="1" x14ac:dyDescent="0.25">
      <c r="A62" s="414" t="s">
        <v>23</v>
      </c>
      <c r="B62" s="414"/>
      <c r="C62" s="414"/>
      <c r="D62" s="414"/>
      <c r="E62" s="414"/>
      <c r="F62" s="182"/>
      <c r="G62" s="410">
        <f>G45+400000</f>
        <v>14848373</v>
      </c>
      <c r="H62" s="410"/>
      <c r="I62" s="410">
        <f t="shared" ref="I62" si="49">I57</f>
        <v>2362225</v>
      </c>
      <c r="J62" s="410"/>
      <c r="K62" s="410">
        <f t="shared" ref="K62" si="50">K57</f>
        <v>2680741</v>
      </c>
      <c r="L62" s="410"/>
      <c r="M62" s="410">
        <f t="shared" ref="M62" si="51">M57</f>
        <v>1738127</v>
      </c>
      <c r="N62" s="410"/>
      <c r="O62" s="410">
        <f t="shared" ref="O62" si="52">O57</f>
        <v>1992078</v>
      </c>
      <c r="P62" s="410"/>
      <c r="Q62" s="410">
        <f t="shared" ref="Q62" si="53">Q57</f>
        <v>642706</v>
      </c>
      <c r="R62" s="410"/>
      <c r="S62" s="410">
        <f t="shared" ref="S62" si="54">S57</f>
        <v>24341535</v>
      </c>
      <c r="T62" s="410"/>
      <c r="U62" s="182"/>
      <c r="V62" s="410">
        <v>1182784</v>
      </c>
      <c r="W62" s="410"/>
      <c r="X62" s="410">
        <f>X57</f>
        <v>683513.70400000003</v>
      </c>
      <c r="Y62" s="410"/>
      <c r="Z62" s="410">
        <f>Z57</f>
        <v>421909</v>
      </c>
      <c r="AA62" s="410"/>
      <c r="AB62" s="410">
        <f t="shared" ref="AB62" si="55">AB57</f>
        <v>204523.326</v>
      </c>
      <c r="AC62" s="410"/>
      <c r="AD62" s="410">
        <f t="shared" ref="AD62" si="56">AD57</f>
        <v>234405.698</v>
      </c>
      <c r="AE62" s="410"/>
      <c r="AF62" s="410">
        <f t="shared" ref="AF62" si="57">AF57</f>
        <v>79893.657999999996</v>
      </c>
      <c r="AG62" s="410"/>
      <c r="AH62" s="462">
        <f>SUM(V62:AG62)</f>
        <v>2807029.3859999995</v>
      </c>
      <c r="AI62" s="475"/>
      <c r="AJ62" s="383"/>
      <c r="AK62" s="383"/>
      <c r="AL62" s="383"/>
    </row>
    <row r="63" spans="1:38" s="179" customFormat="1" ht="15.75" x14ac:dyDescent="0.2">
      <c r="A63" s="430" t="s">
        <v>21</v>
      </c>
      <c r="B63" s="430"/>
      <c r="C63" s="430"/>
      <c r="D63" s="430"/>
      <c r="E63" s="430"/>
      <c r="F63" s="238"/>
      <c r="G63" s="399">
        <v>350000</v>
      </c>
      <c r="H63" s="399"/>
      <c r="I63" s="399">
        <v>0</v>
      </c>
      <c r="J63" s="399"/>
      <c r="K63" s="399">
        <v>0</v>
      </c>
      <c r="L63" s="399"/>
      <c r="M63" s="398">
        <v>0</v>
      </c>
      <c r="N63" s="398"/>
      <c r="O63" s="399">
        <v>0</v>
      </c>
      <c r="P63" s="399"/>
      <c r="Q63" s="399">
        <v>0</v>
      </c>
      <c r="R63" s="399"/>
      <c r="S63" s="398">
        <f>SUM(G63:P63)</f>
        <v>350000</v>
      </c>
      <c r="T63" s="433"/>
      <c r="U63" s="190">
        <v>2.5000000000000001E-2</v>
      </c>
      <c r="V63" s="399">
        <f>V62*U63</f>
        <v>29569.600000000002</v>
      </c>
      <c r="W63" s="399"/>
      <c r="X63" s="399">
        <v>0</v>
      </c>
      <c r="Y63" s="399"/>
      <c r="Z63" s="399">
        <v>0</v>
      </c>
      <c r="AA63" s="399"/>
      <c r="AB63" s="435">
        <v>0</v>
      </c>
      <c r="AC63" s="435"/>
      <c r="AD63" s="399">
        <v>0</v>
      </c>
      <c r="AE63" s="399"/>
      <c r="AF63" s="399">
        <v>0</v>
      </c>
      <c r="AG63" s="399"/>
      <c r="AH63" s="398">
        <f>SUM(V63:AG63)</f>
        <v>29569.600000000002</v>
      </c>
      <c r="AI63" s="433"/>
      <c r="AJ63" s="383"/>
      <c r="AK63" s="383"/>
      <c r="AL63" s="383"/>
    </row>
    <row r="64" spans="1:38" s="179" customFormat="1" ht="15.75" x14ac:dyDescent="0.2">
      <c r="A64" s="403" t="s">
        <v>290</v>
      </c>
      <c r="B64" s="403"/>
      <c r="C64" s="403"/>
      <c r="D64" s="403"/>
      <c r="E64" s="403"/>
      <c r="F64" s="186"/>
      <c r="G64" s="399">
        <v>500000</v>
      </c>
      <c r="H64" s="399"/>
      <c r="I64" s="399">
        <v>0</v>
      </c>
      <c r="J64" s="399"/>
      <c r="K64" s="399">
        <v>0</v>
      </c>
      <c r="L64" s="399"/>
      <c r="M64" s="398">
        <v>0</v>
      </c>
      <c r="N64" s="398"/>
      <c r="O64" s="399">
        <v>0</v>
      </c>
      <c r="P64" s="399"/>
      <c r="Q64" s="399">
        <v>0</v>
      </c>
      <c r="R64" s="399"/>
      <c r="S64" s="398">
        <f>SUM(G64:P64)</f>
        <v>500000</v>
      </c>
      <c r="T64" s="433"/>
      <c r="U64" s="186"/>
      <c r="V64" s="399">
        <v>140000</v>
      </c>
      <c r="W64" s="399"/>
      <c r="X64" s="399">
        <v>0</v>
      </c>
      <c r="Y64" s="399"/>
      <c r="Z64" s="399">
        <v>0</v>
      </c>
      <c r="AA64" s="399"/>
      <c r="AB64" s="398">
        <v>0</v>
      </c>
      <c r="AC64" s="398"/>
      <c r="AD64" s="399">
        <v>0</v>
      </c>
      <c r="AE64" s="399"/>
      <c r="AF64" s="399">
        <v>0</v>
      </c>
      <c r="AG64" s="399"/>
      <c r="AH64" s="398">
        <f>SUM(V64:AG64)</f>
        <v>140000</v>
      </c>
      <c r="AI64" s="433"/>
      <c r="AJ64" s="383"/>
      <c r="AK64" s="383"/>
      <c r="AL64" s="383"/>
    </row>
    <row r="65" spans="1:38" s="179" customFormat="1" ht="15.75" x14ac:dyDescent="0.2">
      <c r="A65" s="400" t="s">
        <v>22</v>
      </c>
      <c r="B65" s="400"/>
      <c r="C65" s="400"/>
      <c r="D65" s="400"/>
      <c r="E65" s="400"/>
      <c r="F65" s="189"/>
      <c r="G65" s="401">
        <f>SUM(G62-G63-G64)</f>
        <v>13998373</v>
      </c>
      <c r="H65" s="401"/>
      <c r="I65" s="401">
        <f>I62</f>
        <v>2362225</v>
      </c>
      <c r="J65" s="401"/>
      <c r="K65" s="401">
        <f>K62</f>
        <v>2680741</v>
      </c>
      <c r="L65" s="401"/>
      <c r="M65" s="401">
        <f>M62</f>
        <v>1738127</v>
      </c>
      <c r="N65" s="401"/>
      <c r="O65" s="401">
        <f>O62</f>
        <v>1992078</v>
      </c>
      <c r="P65" s="401"/>
      <c r="Q65" s="401">
        <f>Q62</f>
        <v>642706</v>
      </c>
      <c r="R65" s="401"/>
      <c r="S65" s="436">
        <f>SUM(G65:P65)</f>
        <v>22771544</v>
      </c>
      <c r="T65" s="437"/>
      <c r="U65" s="188"/>
      <c r="V65" s="401">
        <f>SUM(V62-V63-V64)</f>
        <v>1013214.3999999999</v>
      </c>
      <c r="W65" s="401"/>
      <c r="X65" s="401">
        <f>SUM(X62-X63-X64)</f>
        <v>683513.70400000003</v>
      </c>
      <c r="Y65" s="401"/>
      <c r="Z65" s="401">
        <f>SUM(Z62-Z63-Z64)</f>
        <v>421909</v>
      </c>
      <c r="AA65" s="401"/>
      <c r="AB65" s="401">
        <f>SUM(AB62-AB63-AB64)</f>
        <v>204523.326</v>
      </c>
      <c r="AC65" s="401"/>
      <c r="AD65" s="401">
        <f>SUM(AD62-AD63-AD64)</f>
        <v>234405.698</v>
      </c>
      <c r="AE65" s="401"/>
      <c r="AF65" s="401">
        <f>SUM(AF62-AF63-AF64)</f>
        <v>79893.657999999996</v>
      </c>
      <c r="AG65" s="401"/>
      <c r="AH65" s="436">
        <f>SUM(V65:AG65)</f>
        <v>2637459.7859999994</v>
      </c>
      <c r="AI65" s="437"/>
      <c r="AJ65" s="383"/>
      <c r="AK65" s="383"/>
      <c r="AL65" s="383"/>
    </row>
    <row r="66" spans="1:38" s="179" customFormat="1" x14ac:dyDescent="0.2">
      <c r="A66" s="477" t="s">
        <v>288</v>
      </c>
      <c r="B66" s="477"/>
      <c r="C66" s="477"/>
      <c r="D66" s="477"/>
      <c r="E66" s="477"/>
      <c r="F66" s="477"/>
      <c r="G66" s="407">
        <f>G60+G65</f>
        <v>28116746</v>
      </c>
      <c r="H66" s="408"/>
      <c r="I66" s="407">
        <f>I60+I65</f>
        <v>4724450</v>
      </c>
      <c r="J66" s="408"/>
      <c r="K66" s="407">
        <f>K60+K65</f>
        <v>5361482</v>
      </c>
      <c r="L66" s="408"/>
      <c r="M66" s="407">
        <f>M60+M65</f>
        <v>3476254</v>
      </c>
      <c r="N66" s="408"/>
      <c r="O66" s="407">
        <f>O60+O65</f>
        <v>3984156</v>
      </c>
      <c r="P66" s="408"/>
      <c r="Q66" s="407">
        <f>Q60+Q65</f>
        <v>1285412</v>
      </c>
      <c r="R66" s="408"/>
      <c r="S66" s="407">
        <f>S55+S60+S65</f>
        <v>30807650</v>
      </c>
      <c r="T66" s="408"/>
      <c r="U66" s="191"/>
      <c r="V66" s="407">
        <f>V60+V65</f>
        <v>1519428.7999999998</v>
      </c>
      <c r="W66" s="408"/>
      <c r="X66" s="407">
        <f>X60+X65</f>
        <v>1367027.4080000001</v>
      </c>
      <c r="Y66" s="408"/>
      <c r="Z66" s="407">
        <f>Z60+Z65</f>
        <v>843818</v>
      </c>
      <c r="AA66" s="408"/>
      <c r="AB66" s="407">
        <f>AB60+AB65</f>
        <v>409046.652</v>
      </c>
      <c r="AC66" s="408"/>
      <c r="AD66" s="407">
        <f>AD60+AD65</f>
        <v>468811.39600000001</v>
      </c>
      <c r="AE66" s="408"/>
      <c r="AF66" s="407">
        <f>AF60+AF65</f>
        <v>159787.31599999999</v>
      </c>
      <c r="AG66" s="408"/>
      <c r="AH66" s="407">
        <f>AH43+AH55+AH60+AH65</f>
        <v>4741392.2079999996</v>
      </c>
      <c r="AI66" s="408"/>
      <c r="AJ66" s="180"/>
      <c r="AK66" s="180"/>
    </row>
    <row r="67" spans="1:38" ht="15.75" x14ac:dyDescent="0.2">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row>
    <row r="68" spans="1:38" ht="15.75" x14ac:dyDescent="0.2">
      <c r="A68" s="405" t="s">
        <v>291</v>
      </c>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239"/>
      <c r="AE68" s="239"/>
    </row>
    <row r="69" spans="1:38" ht="15.75" x14ac:dyDescent="0.2">
      <c r="A69" s="406" t="s">
        <v>428</v>
      </c>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240"/>
      <c r="AE69" s="240"/>
    </row>
    <row r="70" spans="1:38" ht="15.75" x14ac:dyDescent="0.2">
      <c r="A70" s="394" t="s">
        <v>26</v>
      </c>
      <c r="B70" s="394"/>
      <c r="C70" s="394"/>
      <c r="D70" s="394"/>
      <c r="E70" s="394"/>
      <c r="F70" s="394"/>
      <c r="G70" s="394"/>
      <c r="H70" s="394"/>
      <c r="I70" s="394"/>
      <c r="J70" s="394"/>
      <c r="K70" s="394"/>
      <c r="L70" s="394"/>
      <c r="M70" s="394"/>
      <c r="N70" s="394"/>
      <c r="O70" s="394"/>
      <c r="P70" s="434" t="s">
        <v>429</v>
      </c>
      <c r="Q70" s="434"/>
      <c r="R70" s="434"/>
      <c r="S70" s="434"/>
      <c r="T70" s="434"/>
      <c r="U70" s="434"/>
      <c r="V70" s="434"/>
      <c r="W70" s="434"/>
      <c r="X70" s="434"/>
      <c r="Y70" s="434"/>
      <c r="Z70" s="434"/>
      <c r="AA70" s="434"/>
      <c r="AB70" s="434"/>
      <c r="AC70" s="434"/>
      <c r="AD70" s="192"/>
      <c r="AE70" s="192"/>
    </row>
    <row r="71" spans="1:38" ht="15.75" x14ac:dyDescent="0.2">
      <c r="A71" s="396" t="s">
        <v>30</v>
      </c>
      <c r="B71" s="396"/>
      <c r="C71" s="396"/>
      <c r="D71" s="396"/>
      <c r="E71" s="396"/>
      <c r="F71" s="396"/>
      <c r="G71" s="396"/>
      <c r="H71" s="396"/>
      <c r="I71" s="396"/>
      <c r="J71" s="396"/>
      <c r="K71" s="396"/>
      <c r="L71" s="396"/>
      <c r="M71" s="396"/>
      <c r="N71" s="396"/>
      <c r="O71" s="396"/>
      <c r="P71" s="396" t="s">
        <v>579</v>
      </c>
      <c r="Q71" s="396"/>
      <c r="R71" s="396"/>
      <c r="S71" s="396"/>
      <c r="T71" s="396"/>
      <c r="U71" s="396"/>
      <c r="V71" s="396"/>
      <c r="W71" s="396"/>
      <c r="X71" s="396"/>
      <c r="Y71" s="396"/>
      <c r="Z71" s="396"/>
      <c r="AA71" s="396"/>
      <c r="AB71" s="396"/>
      <c r="AC71" s="396"/>
      <c r="AD71" s="193"/>
      <c r="AE71" s="193"/>
    </row>
    <row r="72" spans="1:38" ht="15.75"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193"/>
      <c r="AE72" s="193"/>
    </row>
    <row r="73" spans="1:38" ht="15.75" x14ac:dyDescent="0.2">
      <c r="A73" s="396"/>
      <c r="B73" s="396"/>
      <c r="C73" s="396"/>
      <c r="D73" s="396"/>
      <c r="E73" s="396"/>
      <c r="F73" s="396"/>
      <c r="G73" s="396"/>
      <c r="H73" s="396"/>
      <c r="I73" s="396"/>
      <c r="J73" s="396"/>
      <c r="K73" s="396"/>
      <c r="L73" s="396"/>
      <c r="M73" s="396"/>
      <c r="N73" s="396"/>
      <c r="O73" s="396"/>
      <c r="P73" s="397"/>
      <c r="Q73" s="397"/>
      <c r="R73" s="397"/>
      <c r="S73" s="397"/>
      <c r="T73" s="397"/>
      <c r="U73" s="397"/>
      <c r="V73" s="397"/>
      <c r="W73" s="397"/>
      <c r="X73" s="397"/>
      <c r="Y73" s="397"/>
      <c r="Z73" s="397"/>
      <c r="AA73" s="397"/>
      <c r="AB73" s="397"/>
      <c r="AC73" s="397"/>
      <c r="AD73" s="193"/>
      <c r="AE73" s="193"/>
    </row>
    <row r="74" spans="1:38" ht="15.75" x14ac:dyDescent="0.2">
      <c r="A74" s="394" t="s">
        <v>27</v>
      </c>
      <c r="B74" s="394"/>
      <c r="C74" s="394"/>
      <c r="D74" s="394"/>
      <c r="E74" s="394"/>
      <c r="F74" s="394"/>
      <c r="G74" s="394"/>
      <c r="H74" s="394"/>
      <c r="I74" s="394"/>
      <c r="J74" s="394"/>
      <c r="K74" s="394"/>
      <c r="L74" s="394"/>
      <c r="M74" s="394"/>
      <c r="N74" s="394"/>
      <c r="O74" s="394"/>
      <c r="P74" s="404" t="s">
        <v>496</v>
      </c>
      <c r="Q74" s="404"/>
      <c r="R74" s="404"/>
      <c r="S74" s="404"/>
      <c r="T74" s="404"/>
      <c r="U74" s="404"/>
      <c r="V74" s="404"/>
      <c r="W74" s="404"/>
      <c r="X74" s="404"/>
      <c r="Y74" s="404"/>
      <c r="Z74" s="404"/>
      <c r="AA74" s="404"/>
      <c r="AB74" s="404"/>
      <c r="AC74" s="404"/>
      <c r="AD74" s="194"/>
      <c r="AE74" s="194"/>
    </row>
    <row r="75" spans="1:38" ht="15.75" x14ac:dyDescent="0.2">
      <c r="A75" s="396" t="s">
        <v>292</v>
      </c>
      <c r="B75" s="396"/>
      <c r="C75" s="396"/>
      <c r="D75" s="396"/>
      <c r="E75" s="396"/>
      <c r="F75" s="396"/>
      <c r="G75" s="396"/>
      <c r="H75" s="396"/>
      <c r="I75" s="396"/>
      <c r="J75" s="396"/>
      <c r="K75" s="396"/>
      <c r="L75" s="396"/>
      <c r="M75" s="396"/>
      <c r="N75" s="396"/>
      <c r="O75" s="396"/>
      <c r="P75" s="478" t="s">
        <v>580</v>
      </c>
      <c r="Q75" s="478"/>
      <c r="R75" s="478"/>
      <c r="S75" s="478"/>
      <c r="T75" s="478"/>
      <c r="U75" s="478"/>
      <c r="V75" s="478"/>
      <c r="W75" s="478"/>
      <c r="X75" s="478"/>
      <c r="Y75" s="478"/>
      <c r="Z75" s="478"/>
      <c r="AA75" s="478"/>
      <c r="AB75" s="478"/>
      <c r="AC75" s="478"/>
      <c r="AD75" s="195"/>
      <c r="AE75" s="195"/>
    </row>
    <row r="76" spans="1:38" ht="15.75" x14ac:dyDescent="0.2">
      <c r="A76" s="396"/>
      <c r="B76" s="396"/>
      <c r="C76" s="396"/>
      <c r="D76" s="396"/>
      <c r="E76" s="396"/>
      <c r="F76" s="396"/>
      <c r="G76" s="396"/>
      <c r="H76" s="396"/>
      <c r="I76" s="396"/>
      <c r="J76" s="396"/>
      <c r="K76" s="396"/>
      <c r="L76" s="396"/>
      <c r="M76" s="396"/>
      <c r="N76" s="396"/>
      <c r="O76" s="396"/>
      <c r="P76" s="478"/>
      <c r="Q76" s="478"/>
      <c r="R76" s="478"/>
      <c r="S76" s="478"/>
      <c r="T76" s="478"/>
      <c r="U76" s="478"/>
      <c r="V76" s="478"/>
      <c r="W76" s="478"/>
      <c r="X76" s="478"/>
      <c r="Y76" s="478"/>
      <c r="Z76" s="478"/>
      <c r="AA76" s="478"/>
      <c r="AB76" s="478"/>
      <c r="AC76" s="478"/>
      <c r="AD76" s="195"/>
      <c r="AE76" s="195"/>
    </row>
    <row r="77" spans="1:38" ht="15.75" x14ac:dyDescent="0.2">
      <c r="A77" s="396"/>
      <c r="B77" s="396"/>
      <c r="C77" s="396"/>
      <c r="D77" s="396"/>
      <c r="E77" s="396"/>
      <c r="F77" s="396"/>
      <c r="G77" s="396"/>
      <c r="H77" s="396"/>
      <c r="I77" s="396"/>
      <c r="J77" s="396"/>
      <c r="K77" s="396"/>
      <c r="L77" s="396"/>
      <c r="M77" s="396"/>
      <c r="N77" s="396"/>
      <c r="O77" s="396"/>
      <c r="P77" s="478"/>
      <c r="Q77" s="478"/>
      <c r="R77" s="478"/>
      <c r="S77" s="478"/>
      <c r="T77" s="478"/>
      <c r="U77" s="478"/>
      <c r="V77" s="478"/>
      <c r="W77" s="478"/>
      <c r="X77" s="478"/>
      <c r="Y77" s="478"/>
      <c r="Z77" s="478"/>
      <c r="AA77" s="478"/>
      <c r="AB77" s="478"/>
      <c r="AC77" s="478"/>
      <c r="AD77" s="195"/>
      <c r="AE77" s="195"/>
    </row>
    <row r="78" spans="1:38" ht="15.75" x14ac:dyDescent="0.2">
      <c r="A78" s="396"/>
      <c r="B78" s="396"/>
      <c r="C78" s="396"/>
      <c r="D78" s="396"/>
      <c r="E78" s="396"/>
      <c r="F78" s="396"/>
      <c r="G78" s="396"/>
      <c r="H78" s="396"/>
      <c r="I78" s="396"/>
      <c r="J78" s="396"/>
      <c r="K78" s="396"/>
      <c r="L78" s="396"/>
      <c r="M78" s="396"/>
      <c r="N78" s="396"/>
      <c r="O78" s="396"/>
      <c r="P78" s="479"/>
      <c r="Q78" s="479"/>
      <c r="R78" s="479"/>
      <c r="S78" s="479"/>
      <c r="T78" s="479"/>
      <c r="U78" s="479"/>
      <c r="V78" s="479"/>
      <c r="W78" s="479"/>
      <c r="X78" s="479"/>
      <c r="Y78" s="479"/>
      <c r="Z78" s="479"/>
      <c r="AA78" s="479"/>
      <c r="AB78" s="479"/>
      <c r="AC78" s="479"/>
      <c r="AD78" s="195"/>
      <c r="AE78" s="195"/>
    </row>
    <row r="79" spans="1:38" ht="15.75" x14ac:dyDescent="0.2">
      <c r="A79" s="394" t="s">
        <v>28</v>
      </c>
      <c r="B79" s="394"/>
      <c r="C79" s="394"/>
      <c r="D79" s="394"/>
      <c r="E79" s="394"/>
      <c r="F79" s="394"/>
      <c r="G79" s="394"/>
      <c r="H79" s="394"/>
      <c r="I79" s="394"/>
      <c r="J79" s="394"/>
      <c r="K79" s="394"/>
      <c r="L79" s="394"/>
      <c r="M79" s="394"/>
      <c r="N79" s="394"/>
      <c r="O79" s="394"/>
      <c r="P79" s="404" t="s">
        <v>497</v>
      </c>
      <c r="Q79" s="404"/>
      <c r="R79" s="404"/>
      <c r="S79" s="404"/>
      <c r="T79" s="404"/>
      <c r="U79" s="404"/>
      <c r="V79" s="404"/>
      <c r="W79" s="404"/>
      <c r="X79" s="404"/>
      <c r="Y79" s="404"/>
      <c r="Z79" s="404"/>
      <c r="AA79" s="404"/>
      <c r="AB79" s="404"/>
      <c r="AC79" s="404"/>
      <c r="AD79" s="194"/>
      <c r="AE79" s="194"/>
    </row>
    <row r="80" spans="1:38" ht="15.75" x14ac:dyDescent="0.2">
      <c r="A80" s="396" t="s">
        <v>39</v>
      </c>
      <c r="B80" s="396"/>
      <c r="C80" s="396"/>
      <c r="D80" s="396"/>
      <c r="E80" s="396"/>
      <c r="F80" s="396"/>
      <c r="G80" s="396"/>
      <c r="H80" s="396"/>
      <c r="I80" s="396"/>
      <c r="J80" s="396"/>
      <c r="K80" s="396"/>
      <c r="L80" s="396"/>
      <c r="M80" s="396"/>
      <c r="N80" s="396"/>
      <c r="O80" s="396"/>
      <c r="P80" s="478" t="s">
        <v>293</v>
      </c>
      <c r="Q80" s="478"/>
      <c r="R80" s="478"/>
      <c r="S80" s="478"/>
      <c r="T80" s="478"/>
      <c r="U80" s="478"/>
      <c r="V80" s="478"/>
      <c r="W80" s="478"/>
      <c r="X80" s="478"/>
      <c r="Y80" s="478"/>
      <c r="Z80" s="478"/>
      <c r="AA80" s="478"/>
      <c r="AB80" s="478"/>
      <c r="AC80" s="478"/>
      <c r="AD80" s="193"/>
      <c r="AE80" s="193"/>
    </row>
    <row r="81" spans="1:31" ht="15.75" x14ac:dyDescent="0.2">
      <c r="A81" s="396"/>
      <c r="B81" s="396"/>
      <c r="C81" s="396"/>
      <c r="D81" s="396"/>
      <c r="E81" s="396"/>
      <c r="F81" s="396"/>
      <c r="G81" s="396"/>
      <c r="H81" s="396"/>
      <c r="I81" s="396"/>
      <c r="J81" s="396"/>
      <c r="K81" s="396"/>
      <c r="L81" s="396"/>
      <c r="M81" s="396"/>
      <c r="N81" s="396"/>
      <c r="O81" s="396"/>
      <c r="P81" s="478"/>
      <c r="Q81" s="478"/>
      <c r="R81" s="478"/>
      <c r="S81" s="478"/>
      <c r="T81" s="478"/>
      <c r="U81" s="478"/>
      <c r="V81" s="478"/>
      <c r="W81" s="478"/>
      <c r="X81" s="478"/>
      <c r="Y81" s="478"/>
      <c r="Z81" s="478"/>
      <c r="AA81" s="478"/>
      <c r="AB81" s="478"/>
      <c r="AC81" s="478"/>
      <c r="AD81" s="193"/>
      <c r="AE81" s="193"/>
    </row>
    <row r="82" spans="1:31" ht="15.75" x14ac:dyDescent="0.2">
      <c r="A82" s="396"/>
      <c r="B82" s="396"/>
      <c r="C82" s="396"/>
      <c r="D82" s="396"/>
      <c r="E82" s="396"/>
      <c r="F82" s="396"/>
      <c r="G82" s="396"/>
      <c r="H82" s="396"/>
      <c r="I82" s="396"/>
      <c r="J82" s="396"/>
      <c r="K82" s="396"/>
      <c r="L82" s="396"/>
      <c r="M82" s="396"/>
      <c r="N82" s="396"/>
      <c r="O82" s="396"/>
      <c r="P82" s="478"/>
      <c r="Q82" s="478"/>
      <c r="R82" s="478"/>
      <c r="S82" s="478"/>
      <c r="T82" s="478"/>
      <c r="U82" s="478"/>
      <c r="V82" s="478"/>
      <c r="W82" s="478"/>
      <c r="X82" s="478"/>
      <c r="Y82" s="478"/>
      <c r="Z82" s="478"/>
      <c r="AA82" s="478"/>
      <c r="AB82" s="478"/>
      <c r="AC82" s="478"/>
      <c r="AD82" s="193"/>
      <c r="AE82" s="193"/>
    </row>
    <row r="83" spans="1:31" ht="15.75" x14ac:dyDescent="0.2">
      <c r="A83" s="396"/>
      <c r="B83" s="396"/>
      <c r="C83" s="396"/>
      <c r="D83" s="396"/>
      <c r="E83" s="396"/>
      <c r="F83" s="396"/>
      <c r="G83" s="396"/>
      <c r="H83" s="396"/>
      <c r="I83" s="396"/>
      <c r="J83" s="396"/>
      <c r="K83" s="396"/>
      <c r="L83" s="396"/>
      <c r="M83" s="396"/>
      <c r="N83" s="396"/>
      <c r="O83" s="396"/>
      <c r="P83" s="479"/>
      <c r="Q83" s="479"/>
      <c r="R83" s="479"/>
      <c r="S83" s="479"/>
      <c r="T83" s="479"/>
      <c r="U83" s="479"/>
      <c r="V83" s="479"/>
      <c r="W83" s="479"/>
      <c r="X83" s="479"/>
      <c r="Y83" s="479"/>
      <c r="Z83" s="479"/>
      <c r="AA83" s="479"/>
      <c r="AB83" s="479"/>
      <c r="AC83" s="479"/>
      <c r="AD83" s="193"/>
      <c r="AE83" s="193"/>
    </row>
    <row r="84" spans="1:31" ht="15.75" x14ac:dyDescent="0.2">
      <c r="A84" s="394" t="s">
        <v>430</v>
      </c>
      <c r="B84" s="394"/>
      <c r="C84" s="394"/>
      <c r="D84" s="394"/>
      <c r="E84" s="394"/>
      <c r="F84" s="394"/>
      <c r="G84" s="394"/>
      <c r="H84" s="394"/>
      <c r="I84" s="394"/>
      <c r="J84" s="394"/>
      <c r="K84" s="394"/>
      <c r="L84" s="394"/>
      <c r="M84" s="394"/>
      <c r="N84" s="394"/>
      <c r="O84" s="394"/>
      <c r="P84" s="395" t="s">
        <v>431</v>
      </c>
      <c r="Q84" s="395"/>
      <c r="R84" s="395"/>
      <c r="S84" s="395"/>
      <c r="T84" s="395"/>
      <c r="U84" s="395"/>
      <c r="V84" s="395"/>
      <c r="W84" s="395"/>
      <c r="X84" s="395"/>
      <c r="Y84" s="395"/>
      <c r="Z84" s="395"/>
      <c r="AA84" s="395"/>
      <c r="AB84" s="395"/>
      <c r="AC84" s="395"/>
      <c r="AD84" s="196"/>
      <c r="AE84" s="196"/>
    </row>
    <row r="85" spans="1:31" x14ac:dyDescent="0.2">
      <c r="A85" s="396" t="s">
        <v>581</v>
      </c>
      <c r="B85" s="396"/>
      <c r="C85" s="396"/>
      <c r="D85" s="396"/>
      <c r="E85" s="396"/>
      <c r="F85" s="396"/>
      <c r="G85" s="396"/>
      <c r="H85" s="396"/>
      <c r="I85" s="396"/>
      <c r="J85" s="396"/>
      <c r="K85" s="396"/>
      <c r="L85" s="396"/>
      <c r="M85" s="396"/>
      <c r="N85" s="396"/>
      <c r="O85" s="396"/>
      <c r="P85" s="395"/>
      <c r="Q85" s="395"/>
      <c r="R85" s="395"/>
      <c r="S85" s="395"/>
      <c r="T85" s="395"/>
      <c r="U85" s="395"/>
      <c r="V85" s="395"/>
      <c r="W85" s="395"/>
      <c r="X85" s="395"/>
      <c r="Y85" s="395"/>
      <c r="Z85" s="395"/>
      <c r="AA85" s="395"/>
      <c r="AB85" s="395"/>
      <c r="AC85" s="395"/>
      <c r="AD85" s="196"/>
      <c r="AE85" s="196"/>
    </row>
    <row r="86" spans="1:31" ht="15.75" x14ac:dyDescent="0.2">
      <c r="A86" s="396"/>
      <c r="B86" s="396"/>
      <c r="C86" s="396"/>
      <c r="D86" s="396"/>
      <c r="E86" s="396"/>
      <c r="F86" s="396"/>
      <c r="G86" s="396"/>
      <c r="H86" s="396"/>
      <c r="I86" s="396"/>
      <c r="J86" s="396"/>
      <c r="K86" s="396"/>
      <c r="L86" s="396"/>
      <c r="M86" s="396"/>
      <c r="N86" s="396"/>
      <c r="O86" s="396"/>
      <c r="P86" s="396" t="s">
        <v>432</v>
      </c>
      <c r="Q86" s="396"/>
      <c r="R86" s="396"/>
      <c r="S86" s="396"/>
      <c r="T86" s="396"/>
      <c r="U86" s="396"/>
      <c r="V86" s="396"/>
      <c r="W86" s="396"/>
      <c r="X86" s="396"/>
      <c r="Y86" s="396"/>
      <c r="Z86" s="396"/>
      <c r="AA86" s="396"/>
      <c r="AB86" s="396"/>
      <c r="AC86" s="396"/>
      <c r="AD86" s="193"/>
      <c r="AE86" s="193"/>
    </row>
    <row r="87" spans="1:31" ht="15.75" x14ac:dyDescent="0.2">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193"/>
      <c r="AE87" s="193"/>
    </row>
    <row r="88" spans="1:31" ht="15.75" x14ac:dyDescent="0.2">
      <c r="A88" s="396"/>
      <c r="B88" s="396"/>
      <c r="C88" s="396"/>
      <c r="D88" s="396"/>
      <c r="E88" s="396"/>
      <c r="F88" s="396"/>
      <c r="G88" s="396"/>
      <c r="H88" s="396"/>
      <c r="I88" s="396"/>
      <c r="J88" s="396"/>
      <c r="K88" s="396"/>
      <c r="L88" s="396"/>
      <c r="M88" s="396"/>
      <c r="N88" s="396"/>
      <c r="O88" s="396"/>
      <c r="P88" s="397"/>
      <c r="Q88" s="397"/>
      <c r="R88" s="397"/>
      <c r="S88" s="397"/>
      <c r="T88" s="397"/>
      <c r="U88" s="397"/>
      <c r="V88" s="397"/>
      <c r="W88" s="397"/>
      <c r="X88" s="397"/>
      <c r="Y88" s="397"/>
      <c r="Z88" s="397"/>
      <c r="AA88" s="397"/>
      <c r="AB88" s="397"/>
      <c r="AC88" s="397"/>
      <c r="AD88" s="193"/>
      <c r="AE88" s="193"/>
    </row>
    <row r="89" spans="1:31" ht="15.75" x14ac:dyDescent="0.2">
      <c r="A89" s="394" t="s">
        <v>29</v>
      </c>
      <c r="B89" s="394"/>
      <c r="C89" s="394"/>
      <c r="D89" s="394"/>
      <c r="E89" s="394"/>
      <c r="F89" s="394"/>
      <c r="G89" s="394"/>
      <c r="H89" s="394"/>
      <c r="I89" s="394"/>
      <c r="J89" s="394"/>
      <c r="K89" s="394"/>
      <c r="L89" s="394"/>
      <c r="M89" s="394"/>
      <c r="N89" s="394"/>
      <c r="O89" s="394"/>
      <c r="P89" s="395" t="s">
        <v>498</v>
      </c>
      <c r="Q89" s="395"/>
      <c r="R89" s="395"/>
      <c r="S89" s="395"/>
      <c r="T89" s="395"/>
      <c r="U89" s="395"/>
      <c r="V89" s="395"/>
      <c r="W89" s="395"/>
      <c r="X89" s="395"/>
      <c r="Y89" s="395"/>
      <c r="Z89" s="395"/>
      <c r="AA89" s="395"/>
      <c r="AB89" s="395"/>
      <c r="AC89" s="395"/>
      <c r="AD89" s="196"/>
      <c r="AE89" s="196"/>
    </row>
    <row r="90" spans="1:31" x14ac:dyDescent="0.2">
      <c r="A90" s="396" t="s">
        <v>38</v>
      </c>
      <c r="B90" s="396"/>
      <c r="C90" s="396"/>
      <c r="D90" s="396"/>
      <c r="E90" s="396"/>
      <c r="F90" s="396"/>
      <c r="G90" s="396"/>
      <c r="H90" s="396"/>
      <c r="I90" s="396"/>
      <c r="J90" s="396"/>
      <c r="K90" s="396"/>
      <c r="L90" s="396"/>
      <c r="M90" s="396"/>
      <c r="N90" s="396"/>
      <c r="O90" s="396"/>
      <c r="P90" s="395"/>
      <c r="Q90" s="395"/>
      <c r="R90" s="395"/>
      <c r="S90" s="395"/>
      <c r="T90" s="395"/>
      <c r="U90" s="395"/>
      <c r="V90" s="395"/>
      <c r="W90" s="395"/>
      <c r="X90" s="395"/>
      <c r="Y90" s="395"/>
      <c r="Z90" s="395"/>
      <c r="AA90" s="395"/>
      <c r="AB90" s="395"/>
      <c r="AC90" s="395"/>
      <c r="AD90" s="196"/>
      <c r="AE90" s="196"/>
    </row>
    <row r="91" spans="1:31" ht="15.75" x14ac:dyDescent="0.2">
      <c r="A91" s="396"/>
      <c r="B91" s="396"/>
      <c r="C91" s="396"/>
      <c r="D91" s="396"/>
      <c r="E91" s="396"/>
      <c r="F91" s="396"/>
      <c r="G91" s="396"/>
      <c r="H91" s="396"/>
      <c r="I91" s="396"/>
      <c r="J91" s="396"/>
      <c r="K91" s="396"/>
      <c r="L91" s="396"/>
      <c r="M91" s="396"/>
      <c r="N91" s="396"/>
      <c r="O91" s="396"/>
      <c r="P91" s="396" t="s">
        <v>582</v>
      </c>
      <c r="Q91" s="396"/>
      <c r="R91" s="396"/>
      <c r="S91" s="396"/>
      <c r="T91" s="396"/>
      <c r="U91" s="396"/>
      <c r="V91" s="396"/>
      <c r="W91" s="396"/>
      <c r="X91" s="396"/>
      <c r="Y91" s="396"/>
      <c r="Z91" s="396"/>
      <c r="AA91" s="396"/>
      <c r="AB91" s="396"/>
      <c r="AC91" s="396"/>
      <c r="AD91" s="193"/>
      <c r="AE91" s="193"/>
    </row>
    <row r="92" spans="1:31" ht="15.75" x14ac:dyDescent="0.2">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193"/>
      <c r="AE92" s="193"/>
    </row>
    <row r="93" spans="1:31" ht="15.75" x14ac:dyDescent="0.2">
      <c r="A93" s="396"/>
      <c r="B93" s="396"/>
      <c r="C93" s="396"/>
      <c r="D93" s="396"/>
      <c r="E93" s="396"/>
      <c r="F93" s="396"/>
      <c r="G93" s="396"/>
      <c r="H93" s="396"/>
      <c r="I93" s="396"/>
      <c r="J93" s="396"/>
      <c r="K93" s="396"/>
      <c r="L93" s="396"/>
      <c r="M93" s="396"/>
      <c r="N93" s="396"/>
      <c r="O93" s="396"/>
      <c r="P93" s="397"/>
      <c r="Q93" s="397"/>
      <c r="R93" s="397"/>
      <c r="S93" s="397"/>
      <c r="T93" s="397"/>
      <c r="U93" s="397"/>
      <c r="V93" s="397"/>
      <c r="W93" s="397"/>
      <c r="X93" s="397"/>
      <c r="Y93" s="397"/>
      <c r="Z93" s="397"/>
      <c r="AA93" s="397"/>
      <c r="AB93" s="397"/>
      <c r="AC93" s="397"/>
      <c r="AD93" s="193"/>
      <c r="AE93" s="193"/>
    </row>
    <row r="94" spans="1:31" ht="15.75" x14ac:dyDescent="0.2">
      <c r="A94" s="394" t="s">
        <v>433</v>
      </c>
      <c r="B94" s="394"/>
      <c r="C94" s="394"/>
      <c r="D94" s="394"/>
      <c r="E94" s="394"/>
      <c r="F94" s="394"/>
      <c r="G94" s="394"/>
      <c r="H94" s="394"/>
      <c r="I94" s="394"/>
      <c r="J94" s="394"/>
      <c r="K94" s="394"/>
      <c r="L94" s="394"/>
      <c r="M94" s="394"/>
      <c r="N94" s="394"/>
      <c r="O94" s="394"/>
      <c r="P94" s="395" t="s">
        <v>434</v>
      </c>
      <c r="Q94" s="395"/>
      <c r="R94" s="395"/>
      <c r="S94" s="395"/>
      <c r="T94" s="395"/>
      <c r="U94" s="395"/>
      <c r="V94" s="395"/>
      <c r="W94" s="395"/>
      <c r="X94" s="395"/>
      <c r="Y94" s="395"/>
      <c r="Z94" s="395"/>
      <c r="AA94" s="395"/>
      <c r="AB94" s="395"/>
      <c r="AC94" s="395"/>
      <c r="AD94" s="196"/>
      <c r="AE94" s="196"/>
    </row>
    <row r="95" spans="1:31" x14ac:dyDescent="0.2">
      <c r="A95" s="396" t="s">
        <v>583</v>
      </c>
      <c r="B95" s="396"/>
      <c r="C95" s="396"/>
      <c r="D95" s="396"/>
      <c r="E95" s="396"/>
      <c r="F95" s="396"/>
      <c r="G95" s="396"/>
      <c r="H95" s="396"/>
      <c r="I95" s="396"/>
      <c r="J95" s="396"/>
      <c r="K95" s="396"/>
      <c r="L95" s="396"/>
      <c r="M95" s="396"/>
      <c r="N95" s="396"/>
      <c r="O95" s="396"/>
      <c r="P95" s="395"/>
      <c r="Q95" s="395"/>
      <c r="R95" s="395"/>
      <c r="S95" s="395"/>
      <c r="T95" s="395"/>
      <c r="U95" s="395"/>
      <c r="V95" s="395"/>
      <c r="W95" s="395"/>
      <c r="X95" s="395"/>
      <c r="Y95" s="395"/>
      <c r="Z95" s="395"/>
      <c r="AA95" s="395"/>
      <c r="AB95" s="395"/>
      <c r="AC95" s="395"/>
      <c r="AD95" s="196"/>
      <c r="AE95" s="196"/>
    </row>
    <row r="96" spans="1:31" ht="15.75" x14ac:dyDescent="0.2">
      <c r="A96" s="396"/>
      <c r="B96" s="396"/>
      <c r="C96" s="396"/>
      <c r="D96" s="396"/>
      <c r="E96" s="396"/>
      <c r="F96" s="396"/>
      <c r="G96" s="396"/>
      <c r="H96" s="396"/>
      <c r="I96" s="396"/>
      <c r="J96" s="396"/>
      <c r="K96" s="396"/>
      <c r="L96" s="396"/>
      <c r="M96" s="396"/>
      <c r="N96" s="396"/>
      <c r="O96" s="396"/>
      <c r="P96" s="396" t="s">
        <v>584</v>
      </c>
      <c r="Q96" s="396"/>
      <c r="R96" s="396"/>
      <c r="S96" s="396"/>
      <c r="T96" s="396"/>
      <c r="U96" s="396"/>
      <c r="V96" s="396"/>
      <c r="W96" s="396"/>
      <c r="X96" s="396"/>
      <c r="Y96" s="396"/>
      <c r="Z96" s="396"/>
      <c r="AA96" s="396"/>
      <c r="AB96" s="396"/>
      <c r="AC96" s="396"/>
      <c r="AD96" s="193"/>
      <c r="AE96" s="193"/>
    </row>
    <row r="97" spans="1:31" ht="15.75" x14ac:dyDescent="0.2">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193"/>
      <c r="AE97" s="193"/>
    </row>
    <row r="98" spans="1:31" ht="37.5" customHeight="1" x14ac:dyDescent="0.2">
      <c r="A98" s="396"/>
      <c r="B98" s="396"/>
      <c r="C98" s="396"/>
      <c r="D98" s="396"/>
      <c r="E98" s="396"/>
      <c r="F98" s="396"/>
      <c r="G98" s="396"/>
      <c r="H98" s="396"/>
      <c r="I98" s="396"/>
      <c r="J98" s="396"/>
      <c r="K98" s="396"/>
      <c r="L98" s="396"/>
      <c r="M98" s="396"/>
      <c r="N98" s="396"/>
      <c r="O98" s="396"/>
      <c r="P98" s="397"/>
      <c r="Q98" s="397"/>
      <c r="R98" s="397"/>
      <c r="S98" s="397"/>
      <c r="T98" s="397"/>
      <c r="U98" s="397"/>
      <c r="V98" s="397"/>
      <c r="W98" s="397"/>
      <c r="X98" s="397"/>
      <c r="Y98" s="397"/>
      <c r="Z98" s="397"/>
      <c r="AA98" s="397"/>
      <c r="AB98" s="397"/>
      <c r="AC98" s="397"/>
      <c r="AD98" s="193"/>
      <c r="AE98" s="193"/>
    </row>
    <row r="99" spans="1:31" ht="15" customHeight="1" x14ac:dyDescent="0.2">
      <c r="A99" s="394" t="s">
        <v>34</v>
      </c>
      <c r="B99" s="394"/>
      <c r="C99" s="394"/>
      <c r="D99" s="394"/>
      <c r="E99" s="394"/>
      <c r="F99" s="394"/>
      <c r="G99" s="394"/>
      <c r="H99" s="394"/>
      <c r="I99" s="394"/>
      <c r="J99" s="394"/>
      <c r="K99" s="394"/>
      <c r="L99" s="394"/>
      <c r="M99" s="394"/>
      <c r="N99" s="394"/>
      <c r="O99" s="394"/>
      <c r="P99" s="395" t="s">
        <v>294</v>
      </c>
      <c r="Q99" s="395"/>
      <c r="R99" s="395"/>
      <c r="S99" s="395"/>
      <c r="T99" s="395"/>
      <c r="U99" s="395"/>
      <c r="V99" s="395"/>
      <c r="W99" s="395"/>
      <c r="X99" s="395"/>
      <c r="Y99" s="395"/>
      <c r="Z99" s="395"/>
      <c r="AA99" s="395"/>
      <c r="AB99" s="395"/>
      <c r="AC99" s="395"/>
      <c r="AD99" s="196"/>
      <c r="AE99" s="196"/>
    </row>
    <row r="100" spans="1:31" ht="15.75" x14ac:dyDescent="0.2">
      <c r="A100" s="428" t="s">
        <v>35</v>
      </c>
      <c r="B100" s="428"/>
      <c r="C100" s="428"/>
      <c r="D100" s="428"/>
      <c r="E100" s="428"/>
      <c r="F100" s="428"/>
      <c r="G100" s="428"/>
      <c r="H100" s="428"/>
      <c r="I100" s="428"/>
      <c r="J100" s="428"/>
      <c r="K100" s="428"/>
      <c r="L100" s="428"/>
      <c r="M100" s="428"/>
      <c r="N100" s="428"/>
      <c r="O100" s="428"/>
      <c r="P100" s="396" t="s">
        <v>60</v>
      </c>
      <c r="Q100" s="396"/>
      <c r="R100" s="396"/>
      <c r="S100" s="396"/>
      <c r="T100" s="396"/>
      <c r="U100" s="396"/>
      <c r="V100" s="396"/>
      <c r="W100" s="396"/>
      <c r="X100" s="396"/>
      <c r="Y100" s="396"/>
      <c r="Z100" s="396"/>
      <c r="AA100" s="396"/>
      <c r="AB100" s="396"/>
      <c r="AC100" s="396"/>
      <c r="AD100" s="193"/>
      <c r="AE100" s="193"/>
    </row>
    <row r="101" spans="1:31" ht="15.75" x14ac:dyDescent="0.2">
      <c r="A101" s="428"/>
      <c r="B101" s="428"/>
      <c r="C101" s="428"/>
      <c r="D101" s="428"/>
      <c r="E101" s="428"/>
      <c r="F101" s="428"/>
      <c r="G101" s="428"/>
      <c r="H101" s="428"/>
      <c r="I101" s="428"/>
      <c r="J101" s="428"/>
      <c r="K101" s="428"/>
      <c r="L101" s="428"/>
      <c r="M101" s="428"/>
      <c r="N101" s="428"/>
      <c r="O101" s="428"/>
      <c r="P101" s="396"/>
      <c r="Q101" s="396"/>
      <c r="R101" s="396"/>
      <c r="S101" s="396"/>
      <c r="T101" s="396"/>
      <c r="U101" s="396"/>
      <c r="V101" s="396"/>
      <c r="W101" s="396"/>
      <c r="X101" s="396"/>
      <c r="Y101" s="396"/>
      <c r="Z101" s="396"/>
      <c r="AA101" s="396"/>
      <c r="AB101" s="396"/>
      <c r="AC101" s="396"/>
      <c r="AD101" s="193"/>
      <c r="AE101" s="193"/>
    </row>
    <row r="102" spans="1:31" ht="15.75" x14ac:dyDescent="0.2">
      <c r="A102" s="428"/>
      <c r="B102" s="428"/>
      <c r="C102" s="428"/>
      <c r="D102" s="428"/>
      <c r="E102" s="428"/>
      <c r="F102" s="428"/>
      <c r="G102" s="428"/>
      <c r="H102" s="428"/>
      <c r="I102" s="428"/>
      <c r="J102" s="428"/>
      <c r="K102" s="428"/>
      <c r="L102" s="428"/>
      <c r="M102" s="428"/>
      <c r="N102" s="428"/>
      <c r="O102" s="428"/>
      <c r="P102" s="396"/>
      <c r="Q102" s="396"/>
      <c r="R102" s="396"/>
      <c r="S102" s="396"/>
      <c r="T102" s="396"/>
      <c r="U102" s="396"/>
      <c r="V102" s="396"/>
      <c r="W102" s="396"/>
      <c r="X102" s="396"/>
      <c r="Y102" s="396"/>
      <c r="Z102" s="396"/>
      <c r="AA102" s="396"/>
      <c r="AB102" s="396"/>
      <c r="AC102" s="396"/>
      <c r="AD102" s="193"/>
      <c r="AE102" s="193"/>
    </row>
    <row r="103" spans="1:31" ht="15" customHeight="1" x14ac:dyDescent="0.2">
      <c r="A103" s="428"/>
      <c r="B103" s="428"/>
      <c r="C103" s="428"/>
      <c r="D103" s="428"/>
      <c r="E103" s="428"/>
      <c r="F103" s="428"/>
      <c r="G103" s="428"/>
      <c r="H103" s="428"/>
      <c r="I103" s="428"/>
      <c r="J103" s="428"/>
      <c r="K103" s="428"/>
      <c r="L103" s="428"/>
      <c r="M103" s="428"/>
      <c r="N103" s="428"/>
      <c r="O103" s="428"/>
      <c r="P103" s="397"/>
      <c r="Q103" s="397"/>
      <c r="R103" s="397"/>
      <c r="S103" s="397"/>
      <c r="T103" s="397"/>
      <c r="U103" s="397"/>
      <c r="V103" s="397"/>
      <c r="W103" s="397"/>
      <c r="X103" s="397"/>
      <c r="Y103" s="397"/>
      <c r="Z103" s="397"/>
      <c r="AA103" s="397"/>
      <c r="AB103" s="397"/>
      <c r="AC103" s="397"/>
      <c r="AD103" s="193"/>
      <c r="AE103" s="193"/>
    </row>
    <row r="104" spans="1:31" ht="15.75" x14ac:dyDescent="0.2">
      <c r="A104" s="394" t="s">
        <v>31</v>
      </c>
      <c r="B104" s="394"/>
      <c r="C104" s="394"/>
      <c r="D104" s="394"/>
      <c r="E104" s="394"/>
      <c r="F104" s="394"/>
      <c r="G104" s="394"/>
      <c r="H104" s="394"/>
      <c r="I104" s="394"/>
      <c r="J104" s="394"/>
      <c r="K104" s="394"/>
      <c r="L104" s="394"/>
      <c r="M104" s="394"/>
      <c r="N104" s="394"/>
      <c r="O104" s="394"/>
      <c r="P104" s="395" t="s">
        <v>295</v>
      </c>
      <c r="Q104" s="395"/>
      <c r="R104" s="395"/>
      <c r="S104" s="395"/>
      <c r="T104" s="395"/>
      <c r="U104" s="395"/>
      <c r="V104" s="395"/>
      <c r="W104" s="395"/>
      <c r="X104" s="395"/>
      <c r="Y104" s="395"/>
      <c r="Z104" s="395"/>
      <c r="AA104" s="395"/>
      <c r="AB104" s="395"/>
      <c r="AC104" s="395"/>
      <c r="AD104" s="196"/>
      <c r="AE104" s="196"/>
    </row>
    <row r="105" spans="1:31" x14ac:dyDescent="0.2">
      <c r="A105" s="396" t="s">
        <v>37</v>
      </c>
      <c r="B105" s="396"/>
      <c r="C105" s="396"/>
      <c r="D105" s="396"/>
      <c r="E105" s="396"/>
      <c r="F105" s="396"/>
      <c r="G105" s="396"/>
      <c r="H105" s="396"/>
      <c r="I105" s="396"/>
      <c r="J105" s="396"/>
      <c r="K105" s="396"/>
      <c r="L105" s="396"/>
      <c r="M105" s="396"/>
      <c r="N105" s="396"/>
      <c r="O105" s="396"/>
      <c r="P105" s="395"/>
      <c r="Q105" s="395"/>
      <c r="R105" s="395"/>
      <c r="S105" s="395"/>
      <c r="T105" s="395"/>
      <c r="U105" s="395"/>
      <c r="V105" s="395"/>
      <c r="W105" s="395"/>
      <c r="X105" s="395"/>
      <c r="Y105" s="395"/>
      <c r="Z105" s="395"/>
      <c r="AA105" s="395"/>
      <c r="AB105" s="395"/>
      <c r="AC105" s="395"/>
      <c r="AD105" s="196"/>
      <c r="AE105" s="196"/>
    </row>
    <row r="106" spans="1:31" ht="15.75" x14ac:dyDescent="0.2">
      <c r="A106" s="396"/>
      <c r="B106" s="396"/>
      <c r="C106" s="396"/>
      <c r="D106" s="396"/>
      <c r="E106" s="396"/>
      <c r="F106" s="396"/>
      <c r="G106" s="396"/>
      <c r="H106" s="396"/>
      <c r="I106" s="396"/>
      <c r="J106" s="396"/>
      <c r="K106" s="396"/>
      <c r="L106" s="396"/>
      <c r="M106" s="396"/>
      <c r="N106" s="396"/>
      <c r="O106" s="396"/>
      <c r="P106" s="396" t="s">
        <v>40</v>
      </c>
      <c r="Q106" s="396"/>
      <c r="R106" s="396"/>
      <c r="S106" s="396"/>
      <c r="T106" s="396"/>
      <c r="U106" s="396"/>
      <c r="V106" s="396"/>
      <c r="W106" s="396"/>
      <c r="X106" s="396"/>
      <c r="Y106" s="396"/>
      <c r="Z106" s="396"/>
      <c r="AA106" s="396"/>
      <c r="AB106" s="396"/>
      <c r="AC106" s="396"/>
      <c r="AD106" s="193"/>
      <c r="AE106" s="193"/>
    </row>
    <row r="107" spans="1:31" ht="15.75" x14ac:dyDescent="0.2">
      <c r="A107" s="396"/>
      <c r="B107" s="396"/>
      <c r="C107" s="396"/>
      <c r="D107" s="396"/>
      <c r="E107" s="396"/>
      <c r="F107" s="396"/>
      <c r="G107" s="396"/>
      <c r="H107" s="396"/>
      <c r="I107" s="396"/>
      <c r="J107" s="396"/>
      <c r="K107" s="396"/>
      <c r="L107" s="396"/>
      <c r="M107" s="396"/>
      <c r="N107" s="396"/>
      <c r="O107" s="396"/>
      <c r="P107" s="397"/>
      <c r="Q107" s="397"/>
      <c r="R107" s="397"/>
      <c r="S107" s="397"/>
      <c r="T107" s="397"/>
      <c r="U107" s="397"/>
      <c r="V107" s="397"/>
      <c r="W107" s="397"/>
      <c r="X107" s="397"/>
      <c r="Y107" s="397"/>
      <c r="Z107" s="397"/>
      <c r="AA107" s="397"/>
      <c r="AB107" s="397"/>
      <c r="AC107" s="397"/>
      <c r="AD107" s="193"/>
      <c r="AE107" s="193"/>
    </row>
    <row r="108" spans="1:31" ht="15.75" x14ac:dyDescent="0.2">
      <c r="A108" s="394" t="s">
        <v>33</v>
      </c>
      <c r="B108" s="394"/>
      <c r="C108" s="394"/>
      <c r="D108" s="394"/>
      <c r="E108" s="394"/>
      <c r="F108" s="394"/>
      <c r="G108" s="394"/>
      <c r="H108" s="394"/>
      <c r="I108" s="394"/>
      <c r="J108" s="394"/>
      <c r="K108" s="394"/>
      <c r="L108" s="394"/>
      <c r="M108" s="394"/>
      <c r="N108" s="394"/>
      <c r="O108" s="394"/>
      <c r="P108" s="395" t="s">
        <v>296</v>
      </c>
      <c r="Q108" s="395"/>
      <c r="R108" s="395"/>
      <c r="S108" s="395"/>
      <c r="T108" s="395"/>
      <c r="U108" s="395"/>
      <c r="V108" s="395"/>
      <c r="W108" s="395"/>
      <c r="X108" s="395"/>
      <c r="Y108" s="395"/>
      <c r="Z108" s="395"/>
      <c r="AA108" s="395"/>
      <c r="AB108" s="395"/>
      <c r="AC108" s="395"/>
      <c r="AD108" s="196"/>
      <c r="AE108" s="196"/>
    </row>
    <row r="109" spans="1:31" ht="15.75" x14ac:dyDescent="0.2">
      <c r="A109" s="396" t="s">
        <v>59</v>
      </c>
      <c r="B109" s="396"/>
      <c r="C109" s="396"/>
      <c r="D109" s="396"/>
      <c r="E109" s="396"/>
      <c r="F109" s="396"/>
      <c r="G109" s="396"/>
      <c r="H109" s="396"/>
      <c r="I109" s="396"/>
      <c r="J109" s="396"/>
      <c r="K109" s="396"/>
      <c r="L109" s="396"/>
      <c r="M109" s="396"/>
      <c r="N109" s="396"/>
      <c r="O109" s="396"/>
      <c r="P109" s="480" t="s">
        <v>41</v>
      </c>
      <c r="Q109" s="480"/>
      <c r="R109" s="480"/>
      <c r="S109" s="480"/>
      <c r="T109" s="480"/>
      <c r="U109" s="480"/>
      <c r="V109" s="480"/>
      <c r="W109" s="480"/>
      <c r="X109" s="480"/>
      <c r="Y109" s="480"/>
      <c r="Z109" s="480"/>
      <c r="AA109" s="480"/>
      <c r="AB109" s="480"/>
      <c r="AC109" s="480"/>
      <c r="AD109" s="197"/>
      <c r="AE109" s="197"/>
    </row>
    <row r="110" spans="1:31" ht="15.75" x14ac:dyDescent="0.2">
      <c r="A110" s="396"/>
      <c r="B110" s="396"/>
      <c r="C110" s="396"/>
      <c r="D110" s="396"/>
      <c r="E110" s="396"/>
      <c r="F110" s="396"/>
      <c r="G110" s="396"/>
      <c r="H110" s="396"/>
      <c r="I110" s="396"/>
      <c r="J110" s="396"/>
      <c r="K110" s="396"/>
      <c r="L110" s="396"/>
      <c r="M110" s="396"/>
      <c r="N110" s="396"/>
      <c r="O110" s="396"/>
      <c r="P110" s="480"/>
      <c r="Q110" s="480"/>
      <c r="R110" s="480"/>
      <c r="S110" s="480"/>
      <c r="T110" s="480"/>
      <c r="U110" s="480"/>
      <c r="V110" s="480"/>
      <c r="W110" s="480"/>
      <c r="X110" s="480"/>
      <c r="Y110" s="480"/>
      <c r="Z110" s="480"/>
      <c r="AA110" s="480"/>
      <c r="AB110" s="480"/>
      <c r="AC110" s="480"/>
      <c r="AD110" s="197"/>
      <c r="AE110" s="197"/>
    </row>
    <row r="111" spans="1:31" ht="15.75" x14ac:dyDescent="0.2">
      <c r="A111" s="396"/>
      <c r="B111" s="396"/>
      <c r="C111" s="396"/>
      <c r="D111" s="396"/>
      <c r="E111" s="396"/>
      <c r="F111" s="396"/>
      <c r="G111" s="396"/>
      <c r="H111" s="396"/>
      <c r="I111" s="396"/>
      <c r="J111" s="396"/>
      <c r="K111" s="396"/>
      <c r="L111" s="396"/>
      <c r="M111" s="396"/>
      <c r="N111" s="396"/>
      <c r="O111" s="396"/>
      <c r="P111" s="481"/>
      <c r="Q111" s="481"/>
      <c r="R111" s="481"/>
      <c r="S111" s="481"/>
      <c r="T111" s="481"/>
      <c r="U111" s="481"/>
      <c r="V111" s="481"/>
      <c r="W111" s="481"/>
      <c r="X111" s="481"/>
      <c r="Y111" s="481"/>
      <c r="Z111" s="481"/>
      <c r="AA111" s="481"/>
      <c r="AB111" s="481"/>
      <c r="AC111" s="481"/>
      <c r="AD111" s="197"/>
      <c r="AE111" s="197"/>
    </row>
    <row r="112" spans="1:31" ht="15.75" x14ac:dyDescent="0.2">
      <c r="A112" s="394" t="s">
        <v>32</v>
      </c>
      <c r="B112" s="394"/>
      <c r="C112" s="394"/>
      <c r="D112" s="394"/>
      <c r="E112" s="394"/>
      <c r="F112" s="394"/>
      <c r="G112" s="394"/>
      <c r="H112" s="394"/>
      <c r="I112" s="394"/>
      <c r="J112" s="394"/>
      <c r="K112" s="394"/>
      <c r="L112" s="394"/>
      <c r="M112" s="394"/>
      <c r="N112" s="394"/>
      <c r="O112" s="394"/>
      <c r="P112" s="404" t="s">
        <v>297</v>
      </c>
      <c r="Q112" s="404"/>
      <c r="R112" s="404"/>
      <c r="S112" s="404"/>
      <c r="T112" s="404"/>
      <c r="U112" s="404"/>
      <c r="V112" s="404"/>
      <c r="W112" s="404"/>
      <c r="X112" s="404"/>
      <c r="Y112" s="404"/>
      <c r="Z112" s="404"/>
      <c r="AA112" s="404"/>
      <c r="AB112" s="404"/>
      <c r="AC112" s="404"/>
      <c r="AD112" s="194"/>
      <c r="AE112" s="194"/>
    </row>
    <row r="113" spans="1:31" ht="15.75" x14ac:dyDescent="0.2">
      <c r="A113" s="396" t="s">
        <v>36</v>
      </c>
      <c r="B113" s="396"/>
      <c r="C113" s="396"/>
      <c r="D113" s="396"/>
      <c r="E113" s="396"/>
      <c r="F113" s="396"/>
      <c r="G113" s="396"/>
      <c r="H113" s="396"/>
      <c r="I113" s="396"/>
      <c r="J113" s="396"/>
      <c r="K113" s="396"/>
      <c r="L113" s="396"/>
      <c r="M113" s="396"/>
      <c r="N113" s="396"/>
      <c r="O113" s="396"/>
      <c r="P113" s="396" t="s">
        <v>585</v>
      </c>
      <c r="Q113" s="396"/>
      <c r="R113" s="396"/>
      <c r="S113" s="396"/>
      <c r="T113" s="396"/>
      <c r="U113" s="396"/>
      <c r="V113" s="396"/>
      <c r="W113" s="396"/>
      <c r="X113" s="396"/>
      <c r="Y113" s="396"/>
      <c r="Z113" s="396"/>
      <c r="AA113" s="396"/>
      <c r="AB113" s="396"/>
      <c r="AC113" s="396"/>
      <c r="AD113" s="193"/>
      <c r="AE113" s="193"/>
    </row>
    <row r="114" spans="1:31" ht="15.75" x14ac:dyDescent="0.2">
      <c r="A114" s="396"/>
      <c r="B114" s="396"/>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193"/>
      <c r="AE114" s="193"/>
    </row>
    <row r="115" spans="1:31" ht="15.75" x14ac:dyDescent="0.2">
      <c r="A115" s="396"/>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193"/>
      <c r="AE115" s="193"/>
    </row>
    <row r="116" spans="1:31" ht="15.75" x14ac:dyDescent="0.2">
      <c r="A116" s="482"/>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239"/>
      <c r="AE116" s="239"/>
    </row>
    <row r="129" s="259" customFormat="1" x14ac:dyDescent="0.2"/>
    <row r="130" s="259" customFormat="1" x14ac:dyDescent="0.2"/>
    <row r="131" s="259" customFormat="1" x14ac:dyDescent="0.2"/>
    <row r="132" s="259" customFormat="1" x14ac:dyDescent="0.2"/>
    <row r="133" s="259" customFormat="1" x14ac:dyDescent="0.2"/>
    <row r="134" s="259" customFormat="1" x14ac:dyDescent="0.2"/>
  </sheetData>
  <sheetProtection algorithmName="SHA-512" hashValue="MTqh6IU3oVlx0PtGWywL4jfe8qD0w9OKmqPt4Np7iLIg8bLciMzdpk5qH1GNh8NsFTQcl3Z72Ltk28kn/1a/Zw==" saltValue="Bq59gkTn7zoiPPyttKB8NQ==" spinCount="100000" sheet="1" selectLockedCells="1"/>
  <mergeCells count="572">
    <mergeCell ref="A108:O108"/>
    <mergeCell ref="P108:AC108"/>
    <mergeCell ref="A109:O111"/>
    <mergeCell ref="P109:AC111"/>
    <mergeCell ref="A112:O112"/>
    <mergeCell ref="P112:AC112"/>
    <mergeCell ref="A113:O115"/>
    <mergeCell ref="P113:AC115"/>
    <mergeCell ref="A116:AC116"/>
    <mergeCell ref="P96:AC98"/>
    <mergeCell ref="A99:O99"/>
    <mergeCell ref="P99:AC99"/>
    <mergeCell ref="A100:O103"/>
    <mergeCell ref="P100:AC103"/>
    <mergeCell ref="A104:O104"/>
    <mergeCell ref="P104:AC105"/>
    <mergeCell ref="A105:O107"/>
    <mergeCell ref="P106:AC107"/>
    <mergeCell ref="P75:AC78"/>
    <mergeCell ref="A79:O79"/>
    <mergeCell ref="P79:AC79"/>
    <mergeCell ref="A80:O83"/>
    <mergeCell ref="P80:AC83"/>
    <mergeCell ref="A84:O84"/>
    <mergeCell ref="P84:AC85"/>
    <mergeCell ref="A85:O88"/>
    <mergeCell ref="P86:AC88"/>
    <mergeCell ref="AB65:AC65"/>
    <mergeCell ref="AD65:AE65"/>
    <mergeCell ref="AF65:AG65"/>
    <mergeCell ref="AH65:AI65"/>
    <mergeCell ref="A66:F66"/>
    <mergeCell ref="Q66:R66"/>
    <mergeCell ref="S66:T66"/>
    <mergeCell ref="AB66:AC66"/>
    <mergeCell ref="AD66:AE66"/>
    <mergeCell ref="AF66:AG66"/>
    <mergeCell ref="AH66:AI66"/>
    <mergeCell ref="X65:Y65"/>
    <mergeCell ref="Z65:AA65"/>
    <mergeCell ref="A65:E65"/>
    <mergeCell ref="G65:H65"/>
    <mergeCell ref="I65:J65"/>
    <mergeCell ref="K65:L65"/>
    <mergeCell ref="M65:N65"/>
    <mergeCell ref="V65:W65"/>
    <mergeCell ref="O65:P65"/>
    <mergeCell ref="K66:L66"/>
    <mergeCell ref="M66:N66"/>
    <mergeCell ref="G66:H66"/>
    <mergeCell ref="I66:J66"/>
    <mergeCell ref="AF62:AG62"/>
    <mergeCell ref="AH62:AI62"/>
    <mergeCell ref="Q63:R63"/>
    <mergeCell ref="S63:T63"/>
    <mergeCell ref="AB63:AC63"/>
    <mergeCell ref="AD63:AE63"/>
    <mergeCell ref="AF63:AG63"/>
    <mergeCell ref="AH63:AI63"/>
    <mergeCell ref="Q64:R64"/>
    <mergeCell ref="S64:T64"/>
    <mergeCell ref="AB64:AC64"/>
    <mergeCell ref="AD64:AE64"/>
    <mergeCell ref="AF64:AG64"/>
    <mergeCell ref="AH64:AI64"/>
    <mergeCell ref="V62:W62"/>
    <mergeCell ref="X63:Y63"/>
    <mergeCell ref="Z63:AA63"/>
    <mergeCell ref="X62:Y62"/>
    <mergeCell ref="Z62:AA62"/>
    <mergeCell ref="Q62:R62"/>
    <mergeCell ref="S62:T62"/>
    <mergeCell ref="AB62:AC62"/>
    <mergeCell ref="AD62:AE62"/>
    <mergeCell ref="AD59:AE59"/>
    <mergeCell ref="AF59:AG59"/>
    <mergeCell ref="AH59:AI59"/>
    <mergeCell ref="Q60:R60"/>
    <mergeCell ref="S60:T60"/>
    <mergeCell ref="AB60:AC60"/>
    <mergeCell ref="AD60:AE60"/>
    <mergeCell ref="AF60:AG60"/>
    <mergeCell ref="AH60:AI60"/>
    <mergeCell ref="V60:W60"/>
    <mergeCell ref="X59:Y59"/>
    <mergeCell ref="Z59:AA59"/>
    <mergeCell ref="X60:Y60"/>
    <mergeCell ref="Z60:AA60"/>
    <mergeCell ref="AD58:AE58"/>
    <mergeCell ref="AF58:AG58"/>
    <mergeCell ref="AH58:AI58"/>
    <mergeCell ref="O55:P55"/>
    <mergeCell ref="Q55:R55"/>
    <mergeCell ref="S55:T55"/>
    <mergeCell ref="V55:W55"/>
    <mergeCell ref="X55:Y55"/>
    <mergeCell ref="Z55:AA55"/>
    <mergeCell ref="AB55:AC55"/>
    <mergeCell ref="AD55:AE55"/>
    <mergeCell ref="AF55:AG55"/>
    <mergeCell ref="X58:Y58"/>
    <mergeCell ref="Z58:AA58"/>
    <mergeCell ref="AD54:AE54"/>
    <mergeCell ref="AF54:AG54"/>
    <mergeCell ref="AH54:AI54"/>
    <mergeCell ref="X53:Y53"/>
    <mergeCell ref="Z53:AA53"/>
    <mergeCell ref="AH55:AI55"/>
    <mergeCell ref="A56:AI56"/>
    <mergeCell ref="Q57:R57"/>
    <mergeCell ref="S57:T57"/>
    <mergeCell ref="AB57:AC57"/>
    <mergeCell ref="AD57:AE57"/>
    <mergeCell ref="AF57:AG57"/>
    <mergeCell ref="AH57:AI57"/>
    <mergeCell ref="A57:E57"/>
    <mergeCell ref="A55:E55"/>
    <mergeCell ref="A53:E53"/>
    <mergeCell ref="G53:H53"/>
    <mergeCell ref="I53:J53"/>
    <mergeCell ref="K53:L53"/>
    <mergeCell ref="M53:N53"/>
    <mergeCell ref="O53:P53"/>
    <mergeCell ref="A54:E54"/>
    <mergeCell ref="I54:J54"/>
    <mergeCell ref="AH51:AI51"/>
    <mergeCell ref="Q52:R52"/>
    <mergeCell ref="S52:T52"/>
    <mergeCell ref="AB52:AC52"/>
    <mergeCell ref="AD52:AE52"/>
    <mergeCell ref="AF52:AG52"/>
    <mergeCell ref="AH52:AI52"/>
    <mergeCell ref="Q53:R53"/>
    <mergeCell ref="S53:T53"/>
    <mergeCell ref="AB53:AC53"/>
    <mergeCell ref="AD53:AE53"/>
    <mergeCell ref="AF53:AG53"/>
    <mergeCell ref="AH53:AI53"/>
    <mergeCell ref="Q51:R51"/>
    <mergeCell ref="S51:T51"/>
    <mergeCell ref="AB51:AC51"/>
    <mergeCell ref="AD51:AE51"/>
    <mergeCell ref="AF51:AG51"/>
    <mergeCell ref="V53:W53"/>
    <mergeCell ref="AB48:AC48"/>
    <mergeCell ref="AD48:AE48"/>
    <mergeCell ref="AF48:AG48"/>
    <mergeCell ref="AH48:AI48"/>
    <mergeCell ref="Q49:R49"/>
    <mergeCell ref="S49:T49"/>
    <mergeCell ref="AB49:AC49"/>
    <mergeCell ref="AD49:AE49"/>
    <mergeCell ref="AF49:AG49"/>
    <mergeCell ref="AH49:AI49"/>
    <mergeCell ref="X48:Y48"/>
    <mergeCell ref="Z48:AA48"/>
    <mergeCell ref="X49:Y49"/>
    <mergeCell ref="Z49:AA49"/>
    <mergeCell ref="V49:W49"/>
    <mergeCell ref="S46:T46"/>
    <mergeCell ref="AB46:AC46"/>
    <mergeCell ref="AD46:AE46"/>
    <mergeCell ref="AF46:AG46"/>
    <mergeCell ref="AH46:AI46"/>
    <mergeCell ref="Q47:R47"/>
    <mergeCell ref="S47:T47"/>
    <mergeCell ref="AB47:AC47"/>
    <mergeCell ref="AD47:AE47"/>
    <mergeCell ref="AF47:AG47"/>
    <mergeCell ref="AH47:AI47"/>
    <mergeCell ref="V47:W47"/>
    <mergeCell ref="Q46:R46"/>
    <mergeCell ref="Z46:AA46"/>
    <mergeCell ref="X47:Y47"/>
    <mergeCell ref="Z47:AA47"/>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A43:E43"/>
    <mergeCell ref="G43:H43"/>
    <mergeCell ref="I43:J43"/>
    <mergeCell ref="K43:L43"/>
    <mergeCell ref="M43:N43"/>
    <mergeCell ref="O43:P43"/>
    <mergeCell ref="Q43:R43"/>
    <mergeCell ref="S43:T43"/>
    <mergeCell ref="V43:W43"/>
    <mergeCell ref="X41:Y41"/>
    <mergeCell ref="Z41:AA41"/>
    <mergeCell ref="O41:P41"/>
    <mergeCell ref="Q41:R41"/>
    <mergeCell ref="S41:T41"/>
    <mergeCell ref="V41:W41"/>
    <mergeCell ref="X43:Y43"/>
    <mergeCell ref="Z43:AA43"/>
    <mergeCell ref="AB41:AC41"/>
    <mergeCell ref="AD41:AE41"/>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K41:L41"/>
    <mergeCell ref="M41:N41"/>
    <mergeCell ref="V37:W37"/>
    <mergeCell ref="AD39:AE39"/>
    <mergeCell ref="AF39:AG39"/>
    <mergeCell ref="AH39:AI39"/>
    <mergeCell ref="A40:E40"/>
    <mergeCell ref="G40:H40"/>
    <mergeCell ref="I40:J40"/>
    <mergeCell ref="K40:L40"/>
    <mergeCell ref="M40:N40"/>
    <mergeCell ref="O40:P40"/>
    <mergeCell ref="Q40:R40"/>
    <mergeCell ref="S40:T40"/>
    <mergeCell ref="Z40:AA40"/>
    <mergeCell ref="AB40:AC40"/>
    <mergeCell ref="AD40:AE40"/>
    <mergeCell ref="AF40:AG40"/>
    <mergeCell ref="AH40:AI40"/>
    <mergeCell ref="V40:W40"/>
    <mergeCell ref="K39:L39"/>
    <mergeCell ref="M39:N39"/>
    <mergeCell ref="O39:P39"/>
    <mergeCell ref="Q39:R39"/>
    <mergeCell ref="V28:W28"/>
    <mergeCell ref="X28:Y28"/>
    <mergeCell ref="P27:Q27"/>
    <mergeCell ref="R27:S27"/>
    <mergeCell ref="T27:U27"/>
    <mergeCell ref="V27:W27"/>
    <mergeCell ref="I27:M27"/>
    <mergeCell ref="AG33:AI33"/>
    <mergeCell ref="A36:E37"/>
    <mergeCell ref="F36:T36"/>
    <mergeCell ref="U36:AI36"/>
    <mergeCell ref="G37:H37"/>
    <mergeCell ref="I37:J37"/>
    <mergeCell ref="K37:L37"/>
    <mergeCell ref="M37:N37"/>
    <mergeCell ref="O37:P37"/>
    <mergeCell ref="Q37:R37"/>
    <mergeCell ref="S37:T37"/>
    <mergeCell ref="X37:Y37"/>
    <mergeCell ref="Z37:AA37"/>
    <mergeCell ref="AB37:AC37"/>
    <mergeCell ref="AD37:AE37"/>
    <mergeCell ref="AF37:AG37"/>
    <mergeCell ref="AH37:AI37"/>
    <mergeCell ref="X19:Y19"/>
    <mergeCell ref="P20:Q20"/>
    <mergeCell ref="R20:S20"/>
    <mergeCell ref="T20:U20"/>
    <mergeCell ref="V20:W20"/>
    <mergeCell ref="X20:Y20"/>
    <mergeCell ref="X22:Y22"/>
    <mergeCell ref="P22:Q22"/>
    <mergeCell ref="R22:S22"/>
    <mergeCell ref="T22:U22"/>
    <mergeCell ref="V22:W22"/>
    <mergeCell ref="P19:Q19"/>
    <mergeCell ref="R19:S19"/>
    <mergeCell ref="T19:U19"/>
    <mergeCell ref="V19:W19"/>
    <mergeCell ref="X15:Y15"/>
    <mergeCell ref="P16:Q16"/>
    <mergeCell ref="R16:S16"/>
    <mergeCell ref="T16:U16"/>
    <mergeCell ref="V16:W16"/>
    <mergeCell ref="X18:Y18"/>
    <mergeCell ref="P18:Q18"/>
    <mergeCell ref="R18:S18"/>
    <mergeCell ref="T18:U18"/>
    <mergeCell ref="V18:W18"/>
    <mergeCell ref="P15:Q15"/>
    <mergeCell ref="R15:S15"/>
    <mergeCell ref="T15:U15"/>
    <mergeCell ref="V15:W15"/>
    <mergeCell ref="X10:Y10"/>
    <mergeCell ref="X11:Y11"/>
    <mergeCell ref="P12:Q12"/>
    <mergeCell ref="R12:S12"/>
    <mergeCell ref="T12:U12"/>
    <mergeCell ref="V12:W12"/>
    <mergeCell ref="X12:Y12"/>
    <mergeCell ref="X14:Y14"/>
    <mergeCell ref="P14:Q14"/>
    <mergeCell ref="R14:S14"/>
    <mergeCell ref="T14:U14"/>
    <mergeCell ref="V14:W14"/>
    <mergeCell ref="P11:Q11"/>
    <mergeCell ref="R11:S11"/>
    <mergeCell ref="T11:U11"/>
    <mergeCell ref="V11:W11"/>
    <mergeCell ref="T4:U4"/>
    <mergeCell ref="V4:W4"/>
    <mergeCell ref="X4:Y4"/>
    <mergeCell ref="X6:Y6"/>
    <mergeCell ref="X7:Y7"/>
    <mergeCell ref="P8:Q8"/>
    <mergeCell ref="R8:S8"/>
    <mergeCell ref="T8:U8"/>
    <mergeCell ref="V8:W8"/>
    <mergeCell ref="X8:Y8"/>
    <mergeCell ref="P6:Q6"/>
    <mergeCell ref="R6:S6"/>
    <mergeCell ref="T6:U6"/>
    <mergeCell ref="V6:W6"/>
    <mergeCell ref="P70:AC70"/>
    <mergeCell ref="X54:Y54"/>
    <mergeCell ref="Z54:AA54"/>
    <mergeCell ref="X57:Y57"/>
    <mergeCell ref="Z57:AA57"/>
    <mergeCell ref="Q54:R54"/>
    <mergeCell ref="S54:T54"/>
    <mergeCell ref="G57:H57"/>
    <mergeCell ref="I57:J57"/>
    <mergeCell ref="K57:L57"/>
    <mergeCell ref="M57:N57"/>
    <mergeCell ref="V57:W57"/>
    <mergeCell ref="O57:P57"/>
    <mergeCell ref="G55:H55"/>
    <mergeCell ref="I55:J55"/>
    <mergeCell ref="K55:L55"/>
    <mergeCell ref="M55:N55"/>
    <mergeCell ref="G54:H54"/>
    <mergeCell ref="AB54:AC54"/>
    <mergeCell ref="AB58:AC58"/>
    <mergeCell ref="Q65:R65"/>
    <mergeCell ref="S65:T65"/>
    <mergeCell ref="O54:P54"/>
    <mergeCell ref="I58:J58"/>
    <mergeCell ref="A58:E58"/>
    <mergeCell ref="A63:E63"/>
    <mergeCell ref="G63:H63"/>
    <mergeCell ref="I63:J63"/>
    <mergeCell ref="K63:L63"/>
    <mergeCell ref="M63:N63"/>
    <mergeCell ref="V63:W63"/>
    <mergeCell ref="A62:E62"/>
    <mergeCell ref="G62:H62"/>
    <mergeCell ref="I62:J62"/>
    <mergeCell ref="K62:L62"/>
    <mergeCell ref="M62:N62"/>
    <mergeCell ref="O63:P63"/>
    <mergeCell ref="Q58:R58"/>
    <mergeCell ref="S58:T58"/>
    <mergeCell ref="G58:H58"/>
    <mergeCell ref="Q59:R59"/>
    <mergeCell ref="S59:T59"/>
    <mergeCell ref="O60:P60"/>
    <mergeCell ref="O62:P62"/>
    <mergeCell ref="A59:E59"/>
    <mergeCell ref="G59:H59"/>
    <mergeCell ref="I59:J59"/>
    <mergeCell ref="K59:L59"/>
    <mergeCell ref="A48:E48"/>
    <mergeCell ref="G48:H48"/>
    <mergeCell ref="I48:J48"/>
    <mergeCell ref="K48:L48"/>
    <mergeCell ref="M48:N48"/>
    <mergeCell ref="V48:W48"/>
    <mergeCell ref="A47:E47"/>
    <mergeCell ref="G47:H47"/>
    <mergeCell ref="I47:J47"/>
    <mergeCell ref="K47:L47"/>
    <mergeCell ref="M47:N47"/>
    <mergeCell ref="O47:P47"/>
    <mergeCell ref="O48:P48"/>
    <mergeCell ref="Q48:R48"/>
    <mergeCell ref="S48:T48"/>
    <mergeCell ref="A1:G1"/>
    <mergeCell ref="V39:W39"/>
    <mergeCell ref="X40:Y40"/>
    <mergeCell ref="A46:E46"/>
    <mergeCell ref="G46:H46"/>
    <mergeCell ref="I46:J46"/>
    <mergeCell ref="K46:L46"/>
    <mergeCell ref="M46:N46"/>
    <mergeCell ref="O46:P46"/>
    <mergeCell ref="V46:W46"/>
    <mergeCell ref="X46:Y46"/>
    <mergeCell ref="P10:Q10"/>
    <mergeCell ref="R10:S10"/>
    <mergeCell ref="T10:U10"/>
    <mergeCell ref="V10:W10"/>
    <mergeCell ref="P7:Q7"/>
    <mergeCell ref="R7:S7"/>
    <mergeCell ref="T7:U7"/>
    <mergeCell ref="V7:W7"/>
    <mergeCell ref="H1:H32"/>
    <mergeCell ref="I1:AC1"/>
    <mergeCell ref="A2:G33"/>
    <mergeCell ref="P4:Q4"/>
    <mergeCell ref="R4:S4"/>
    <mergeCell ref="K51:L51"/>
    <mergeCell ref="M51:N51"/>
    <mergeCell ref="V51:W51"/>
    <mergeCell ref="O51:P51"/>
    <mergeCell ref="O49:P49"/>
    <mergeCell ref="Z22:AA22"/>
    <mergeCell ref="Z23:AA23"/>
    <mergeCell ref="Z24:AA24"/>
    <mergeCell ref="Z26:AA26"/>
    <mergeCell ref="Z27:AA27"/>
    <mergeCell ref="Z28:AA28"/>
    <mergeCell ref="V29:W29"/>
    <mergeCell ref="X29:Y29"/>
    <mergeCell ref="Z29:AA29"/>
    <mergeCell ref="X23:Y23"/>
    <mergeCell ref="V24:W24"/>
    <mergeCell ref="X24:Y24"/>
    <mergeCell ref="X26:Y26"/>
    <mergeCell ref="V26:W26"/>
    <mergeCell ref="P23:Q23"/>
    <mergeCell ref="R23:S23"/>
    <mergeCell ref="T23:U23"/>
    <mergeCell ref="V23:W23"/>
    <mergeCell ref="I23:M23"/>
    <mergeCell ref="I29:O29"/>
    <mergeCell ref="P29:Q29"/>
    <mergeCell ref="R29:S29"/>
    <mergeCell ref="T29:U29"/>
    <mergeCell ref="S39:T39"/>
    <mergeCell ref="I22:M22"/>
    <mergeCell ref="P24:Q24"/>
    <mergeCell ref="R24:S24"/>
    <mergeCell ref="T24:U24"/>
    <mergeCell ref="P26:Q26"/>
    <mergeCell ref="R26:S26"/>
    <mergeCell ref="T26:U26"/>
    <mergeCell ref="A38:AI38"/>
    <mergeCell ref="A39:E39"/>
    <mergeCell ref="G39:H39"/>
    <mergeCell ref="I39:J39"/>
    <mergeCell ref="X39:Y39"/>
    <mergeCell ref="Z39:AA39"/>
    <mergeCell ref="AB39:AC39"/>
    <mergeCell ref="I26:M26"/>
    <mergeCell ref="X27:Y27"/>
    <mergeCell ref="P28:Q28"/>
    <mergeCell ref="R28:S28"/>
    <mergeCell ref="T28:U28"/>
    <mergeCell ref="K58:L58"/>
    <mergeCell ref="M58:N58"/>
    <mergeCell ref="O58:P58"/>
    <mergeCell ref="V58:W58"/>
    <mergeCell ref="A49:E49"/>
    <mergeCell ref="G49:H49"/>
    <mergeCell ref="I49:J49"/>
    <mergeCell ref="K49:L49"/>
    <mergeCell ref="M49:N49"/>
    <mergeCell ref="A50:AI50"/>
    <mergeCell ref="X51:Y51"/>
    <mergeCell ref="Z51:AA51"/>
    <mergeCell ref="A52:E52"/>
    <mergeCell ref="G52:H52"/>
    <mergeCell ref="I52:J52"/>
    <mergeCell ref="K52:L52"/>
    <mergeCell ref="M52:N52"/>
    <mergeCell ref="O52:P52"/>
    <mergeCell ref="V52:W52"/>
    <mergeCell ref="X52:Y52"/>
    <mergeCell ref="Z52:AA52"/>
    <mergeCell ref="A51:E51"/>
    <mergeCell ref="G51:H51"/>
    <mergeCell ref="I51:J51"/>
    <mergeCell ref="A94:O94"/>
    <mergeCell ref="P94:AC95"/>
    <mergeCell ref="A95:O98"/>
    <mergeCell ref="A64:E64"/>
    <mergeCell ref="G64:H64"/>
    <mergeCell ref="I64:J64"/>
    <mergeCell ref="K64:L64"/>
    <mergeCell ref="M64:N64"/>
    <mergeCell ref="O64:P64"/>
    <mergeCell ref="V64:W64"/>
    <mergeCell ref="X64:Y64"/>
    <mergeCell ref="Z64:AA64"/>
    <mergeCell ref="A71:O73"/>
    <mergeCell ref="P71:AC73"/>
    <mergeCell ref="A74:O74"/>
    <mergeCell ref="P74:AC74"/>
    <mergeCell ref="A75:O78"/>
    <mergeCell ref="A68:AC68"/>
    <mergeCell ref="A69:AC69"/>
    <mergeCell ref="A70:O70"/>
    <mergeCell ref="O66:P66"/>
    <mergeCell ref="X66:Y66"/>
    <mergeCell ref="Z66:AA66"/>
    <mergeCell ref="V66:W66"/>
    <mergeCell ref="Z15:AA15"/>
    <mergeCell ref="Z16:AA16"/>
    <mergeCell ref="I18:M18"/>
    <mergeCell ref="Z18:AA18"/>
    <mergeCell ref="I19:M19"/>
    <mergeCell ref="Z19:AA19"/>
    <mergeCell ref="Z20:AA20"/>
    <mergeCell ref="A89:O89"/>
    <mergeCell ref="P89:AC90"/>
    <mergeCell ref="A90:O93"/>
    <mergeCell ref="P91:AC93"/>
    <mergeCell ref="M59:N59"/>
    <mergeCell ref="V59:W59"/>
    <mergeCell ref="O59:P59"/>
    <mergeCell ref="A60:E60"/>
    <mergeCell ref="G60:H60"/>
    <mergeCell ref="I60:J60"/>
    <mergeCell ref="K60:L60"/>
    <mergeCell ref="M60:N60"/>
    <mergeCell ref="A61:AI61"/>
    <mergeCell ref="AB59:AC59"/>
    <mergeCell ref="K54:L54"/>
    <mergeCell ref="M54:N54"/>
    <mergeCell ref="V54:W54"/>
    <mergeCell ref="AB29:AD29"/>
    <mergeCell ref="Z30:AA30"/>
    <mergeCell ref="Z31:AA31"/>
    <mergeCell ref="Z32:AA32"/>
    <mergeCell ref="F34:AL34"/>
    <mergeCell ref="A35:AL35"/>
    <mergeCell ref="AJ36:AL65"/>
    <mergeCell ref="I2:N4"/>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7A4F-4589-42C4-8AAB-840B47FEF1AC}">
  <sheetPr>
    <tabColor rgb="FF00B0F0"/>
  </sheetPr>
  <dimension ref="A1:AH192"/>
  <sheetViews>
    <sheetView showGridLines="0" showRowColHeaders="0" topLeftCell="A51" zoomScaleNormal="100" zoomScaleSheetLayoutView="85" workbookViewId="0">
      <selection activeCell="AA20" sqref="AA20"/>
    </sheetView>
  </sheetViews>
  <sheetFormatPr defaultColWidth="10.6640625" defaultRowHeight="15.75" x14ac:dyDescent="0.2"/>
  <cols>
    <col min="1" max="4" width="6.44140625" style="7" customWidth="1"/>
    <col min="5" max="16" width="5.6640625" style="7" customWidth="1"/>
    <col min="17" max="20" width="6" style="7" customWidth="1"/>
    <col min="21" max="22" width="6.44140625" style="7" customWidth="1"/>
    <col min="23" max="26" width="6" style="7" customWidth="1"/>
    <col min="27" max="27" width="13.33203125" style="7" bestFit="1" customWidth="1"/>
    <col min="28" max="28" width="14.44140625" style="7" bestFit="1" customWidth="1"/>
    <col min="29" max="29" width="14.33203125" style="7" bestFit="1" customWidth="1"/>
    <col min="30" max="31" width="13.33203125" style="7" bestFit="1" customWidth="1"/>
    <col min="32" max="32" width="10.6640625" style="7"/>
    <col min="33" max="33" width="10.6640625" style="198"/>
    <col min="34" max="16384" width="10.6640625" style="7"/>
  </cols>
  <sheetData>
    <row r="1" spans="1:26" ht="14.25" customHeight="1" x14ac:dyDescent="0.2">
      <c r="A1" s="373" t="s">
        <v>42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row>
    <row r="2" spans="1:26" ht="14.25" customHeight="1" x14ac:dyDescent="0.2">
      <c r="A2" s="298" t="s">
        <v>586</v>
      </c>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ht="14.25" customHeight="1" x14ac:dyDescent="0.2">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row>
    <row r="4" spans="1:26" ht="14.25" customHeight="1" x14ac:dyDescent="0.2">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row>
    <row r="5" spans="1:26" ht="14.25" customHeight="1" x14ac:dyDescent="0.2">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row>
    <row r="6" spans="1:26" ht="14.25" customHeight="1" x14ac:dyDescent="0.2">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row>
    <row r="7" spans="1:26" ht="14.25" customHeight="1" x14ac:dyDescent="0.2">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row>
    <row r="8" spans="1:26" ht="14.25" customHeight="1" x14ac:dyDescent="0.2">
      <c r="A8" s="684"/>
      <c r="B8" s="684"/>
      <c r="C8" s="684"/>
      <c r="D8" s="684"/>
      <c r="E8" s="684"/>
      <c r="F8" s="684"/>
      <c r="G8" s="684"/>
      <c r="H8" s="684"/>
      <c r="I8" s="684"/>
      <c r="J8" s="684"/>
      <c r="K8" s="684"/>
      <c r="L8" s="684"/>
      <c r="M8" s="684"/>
      <c r="N8" s="684"/>
      <c r="O8" s="684"/>
      <c r="P8" s="684"/>
      <c r="Q8" s="684"/>
      <c r="R8" s="684"/>
      <c r="S8" s="684"/>
      <c r="T8" s="684"/>
      <c r="U8" s="684"/>
      <c r="V8" s="684"/>
      <c r="W8" s="684"/>
      <c r="X8" s="684"/>
      <c r="Y8" s="684"/>
      <c r="Z8" s="684"/>
    </row>
    <row r="9" spans="1:26" ht="14.25" customHeight="1" x14ac:dyDescent="0.2">
      <c r="A9" s="684"/>
      <c r="B9" s="684"/>
      <c r="C9" s="684"/>
      <c r="D9" s="684"/>
      <c r="E9" s="684"/>
      <c r="F9" s="684"/>
      <c r="G9" s="684"/>
      <c r="H9" s="684"/>
      <c r="I9" s="684"/>
      <c r="J9" s="684"/>
      <c r="K9" s="684"/>
      <c r="L9" s="684"/>
      <c r="M9" s="684"/>
      <c r="N9" s="684"/>
      <c r="O9" s="684"/>
      <c r="P9" s="684"/>
      <c r="Q9" s="684"/>
      <c r="R9" s="684"/>
      <c r="S9" s="684"/>
      <c r="T9" s="684"/>
      <c r="U9" s="684"/>
      <c r="V9" s="684"/>
      <c r="W9" s="684"/>
      <c r="X9" s="684"/>
      <c r="Y9" s="684"/>
      <c r="Z9" s="684"/>
    </row>
    <row r="10" spans="1:26" ht="14.25" customHeight="1" x14ac:dyDescent="0.2">
      <c r="A10" s="684"/>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row>
    <row r="11" spans="1:26" ht="14.25" customHeight="1" x14ac:dyDescent="0.2">
      <c r="A11" s="68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row>
    <row r="12" spans="1:26" ht="14.25" customHeight="1" x14ac:dyDescent="0.2">
      <c r="A12" s="684"/>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row>
    <row r="13" spans="1:26" ht="14.25" customHeight="1" x14ac:dyDescent="0.2">
      <c r="A13" s="684"/>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row>
    <row r="14" spans="1:26" ht="14.25" customHeight="1" x14ac:dyDescent="0.2">
      <c r="A14" s="684"/>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row>
    <row r="15" spans="1:26" ht="14.25" customHeight="1" x14ac:dyDescent="0.2">
      <c r="A15" s="684"/>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row>
    <row r="16" spans="1:26" ht="14.25" customHeight="1" x14ac:dyDescent="0.2">
      <c r="A16" s="684"/>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row>
    <row r="17" spans="1:26" ht="14.25" customHeight="1" x14ac:dyDescent="0.2">
      <c r="A17" s="684"/>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row>
    <row r="18" spans="1:26" ht="14.25" customHeight="1" x14ac:dyDescent="0.2">
      <c r="A18" s="684"/>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row>
    <row r="19" spans="1:26" ht="14.25" customHeight="1" x14ac:dyDescent="0.2">
      <c r="A19" s="684"/>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row>
    <row r="20" spans="1:26" ht="14.25" customHeight="1" x14ac:dyDescent="0.2">
      <c r="A20" s="684"/>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row>
    <row r="21" spans="1:26" ht="14.25" customHeight="1" x14ac:dyDescent="0.2">
      <c r="A21" s="684"/>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row>
    <row r="22" spans="1:26" ht="14.25" customHeight="1" x14ac:dyDescent="0.2">
      <c r="A22" s="684"/>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row>
    <row r="23" spans="1:26" ht="14.25" customHeight="1" x14ac:dyDescent="0.2">
      <c r="A23" s="684"/>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row>
    <row r="24" spans="1:26" ht="14.25" customHeight="1" x14ac:dyDescent="0.2">
      <c r="A24" s="684"/>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row>
    <row r="25" spans="1:26" ht="14.25" customHeight="1" x14ac:dyDescent="0.2">
      <c r="A25" s="684"/>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row>
    <row r="26" spans="1:26" ht="14.25" customHeight="1" x14ac:dyDescent="0.2">
      <c r="A26" s="684"/>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row>
    <row r="27" spans="1:26" ht="14.25" customHeight="1" x14ac:dyDescent="0.2">
      <c r="A27" s="684"/>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row>
    <row r="28" spans="1:26" ht="14.25" customHeight="1" x14ac:dyDescent="0.2">
      <c r="A28" s="684"/>
      <c r="B28" s="684"/>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row>
    <row r="29" spans="1:26" ht="14.25" customHeight="1" x14ac:dyDescent="0.2">
      <c r="A29" s="684"/>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row>
    <row r="30" spans="1:26" ht="14.25" customHeight="1" x14ac:dyDescent="0.2">
      <c r="A30" s="684"/>
      <c r="B30" s="684"/>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row>
    <row r="31" spans="1:26" ht="14.25" customHeight="1" x14ac:dyDescent="0.2">
      <c r="A31" s="684"/>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row>
    <row r="32" spans="1:26" ht="14.25" customHeight="1" x14ac:dyDescent="0.2">
      <c r="A32" s="684"/>
      <c r="B32" s="684"/>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row>
    <row r="33" spans="1:26" ht="14.25" customHeight="1" x14ac:dyDescent="0.2">
      <c r="A33" s="684"/>
      <c r="B33" s="684"/>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row>
    <row r="34" spans="1:26" ht="14.25" customHeight="1" x14ac:dyDescent="0.2">
      <c r="A34" s="684"/>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row>
    <row r="35" spans="1:26" ht="14.25" customHeight="1" x14ac:dyDescent="0.2">
      <c r="A35" s="684"/>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row>
    <row r="36" spans="1:26" ht="14.25" customHeight="1" x14ac:dyDescent="0.2">
      <c r="A36" s="684"/>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row>
    <row r="37" spans="1:26" ht="14.25" customHeight="1" x14ac:dyDescent="0.2">
      <c r="A37" s="684"/>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row>
    <row r="38" spans="1:26" ht="14.25" customHeight="1" x14ac:dyDescent="0.2">
      <c r="A38" s="684"/>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row>
    <row r="39" spans="1:26" ht="14.25" customHeight="1" x14ac:dyDescent="0.2">
      <c r="A39" s="684"/>
      <c r="B39" s="684"/>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row>
    <row r="40" spans="1:26" ht="14.25" customHeight="1" x14ac:dyDescent="0.2">
      <c r="A40" s="684"/>
      <c r="B40" s="684"/>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row>
    <row r="41" spans="1:26" ht="14.25" customHeight="1" x14ac:dyDescent="0.2">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row>
    <row r="42" spans="1:26" ht="14.25" customHeight="1" x14ac:dyDescent="0.2">
      <c r="A42" s="342" t="s">
        <v>499</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row>
    <row r="43" spans="1:26" ht="14.25" customHeight="1" x14ac:dyDescent="0.2">
      <c r="A43" s="263" t="s">
        <v>587</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1:26" ht="14.25" customHeight="1"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spans="1:26" ht="14.25" customHeight="1"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1:26" ht="14.25" customHeight="1"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row>
    <row r="47" spans="1:26" ht="14.25" customHeight="1"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row>
    <row r="48" spans="1:26" ht="14.25" customHeight="1"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1:33" ht="14.25" customHeight="1"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row>
    <row r="50" spans="1:33" ht="14.25" customHeight="1"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spans="1:33" ht="14.25" customHeight="1"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row>
    <row r="52" spans="1:33" s="1" customFormat="1" ht="15.75" customHeight="1" x14ac:dyDescent="0.3">
      <c r="A52" s="695" t="s">
        <v>95</v>
      </c>
      <c r="B52" s="685"/>
      <c r="C52" s="685"/>
      <c r="D52" s="685" t="s">
        <v>120</v>
      </c>
      <c r="E52" s="685"/>
      <c r="F52" s="685"/>
      <c r="G52" s="685" t="s">
        <v>96</v>
      </c>
      <c r="H52" s="685"/>
      <c r="I52" s="685"/>
      <c r="J52" s="685"/>
      <c r="K52" s="685"/>
      <c r="L52" s="685"/>
      <c r="M52" s="685"/>
      <c r="N52" s="685"/>
      <c r="O52" s="685"/>
      <c r="P52" s="685"/>
      <c r="Q52" s="685"/>
      <c r="R52" s="685" t="s">
        <v>90</v>
      </c>
      <c r="S52" s="686" t="s">
        <v>500</v>
      </c>
      <c r="T52" s="686"/>
      <c r="U52" s="686" t="s">
        <v>103</v>
      </c>
      <c r="V52" s="686"/>
      <c r="W52" s="685" t="s">
        <v>107</v>
      </c>
      <c r="X52" s="685"/>
      <c r="Y52" s="685"/>
      <c r="Z52" s="687"/>
      <c r="AB52" s="7"/>
      <c r="AC52" s="7"/>
      <c r="AD52" s="7"/>
      <c r="AE52" s="7"/>
      <c r="AF52" s="7"/>
      <c r="AG52" s="198"/>
    </row>
    <row r="53" spans="1:33" s="1" customFormat="1" ht="15.75" customHeight="1" x14ac:dyDescent="0.3">
      <c r="A53" s="695"/>
      <c r="B53" s="685"/>
      <c r="C53" s="685"/>
      <c r="D53" s="685"/>
      <c r="E53" s="685"/>
      <c r="F53" s="685"/>
      <c r="G53" s="685"/>
      <c r="H53" s="685"/>
      <c r="I53" s="685"/>
      <c r="J53" s="685"/>
      <c r="K53" s="685"/>
      <c r="L53" s="685"/>
      <c r="M53" s="685"/>
      <c r="N53" s="685"/>
      <c r="O53" s="685"/>
      <c r="P53" s="685"/>
      <c r="Q53" s="685"/>
      <c r="R53" s="685"/>
      <c r="S53" s="686"/>
      <c r="T53" s="686"/>
      <c r="U53" s="686"/>
      <c r="V53" s="686"/>
      <c r="W53" s="685"/>
      <c r="X53" s="685"/>
      <c r="Y53" s="685"/>
      <c r="Z53" s="687"/>
      <c r="AG53" s="210"/>
    </row>
    <row r="54" spans="1:33" s="1" customFormat="1" ht="15.75" customHeight="1" thickBot="1" x14ac:dyDescent="0.35">
      <c r="A54" s="695"/>
      <c r="B54" s="685"/>
      <c r="C54" s="685"/>
      <c r="D54" s="685"/>
      <c r="E54" s="685"/>
      <c r="F54" s="685"/>
      <c r="G54" s="685"/>
      <c r="H54" s="685"/>
      <c r="I54" s="685"/>
      <c r="J54" s="685"/>
      <c r="K54" s="685"/>
      <c r="L54" s="685"/>
      <c r="M54" s="685"/>
      <c r="N54" s="685"/>
      <c r="O54" s="685"/>
      <c r="P54" s="685"/>
      <c r="Q54" s="685"/>
      <c r="R54" s="685"/>
      <c r="S54" s="686"/>
      <c r="T54" s="686"/>
      <c r="U54" s="686"/>
      <c r="V54" s="686"/>
      <c r="W54" s="685"/>
      <c r="X54" s="685"/>
      <c r="Y54" s="685"/>
      <c r="Z54" s="687"/>
      <c r="AG54" s="210"/>
    </row>
    <row r="55" spans="1:33" s="1" customFormat="1" ht="15.75" customHeight="1" thickBot="1" x14ac:dyDescent="0.35">
      <c r="A55" s="696" t="s">
        <v>501</v>
      </c>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G55" s="210"/>
    </row>
    <row r="56" spans="1:33" s="1" customFormat="1" ht="14.25" customHeight="1" thickTop="1" x14ac:dyDescent="0.3">
      <c r="A56" s="697" t="s">
        <v>49</v>
      </c>
      <c r="B56" s="698"/>
      <c r="C56" s="698"/>
      <c r="D56" s="669" t="s">
        <v>588</v>
      </c>
      <c r="E56" s="669"/>
      <c r="F56" s="669"/>
      <c r="G56" s="542" t="s">
        <v>50</v>
      </c>
      <c r="H56" s="542"/>
      <c r="I56" s="542"/>
      <c r="J56" s="542"/>
      <c r="K56" s="542"/>
      <c r="L56" s="542"/>
      <c r="M56" s="542"/>
      <c r="N56" s="542"/>
      <c r="O56" s="542"/>
      <c r="P56" s="542"/>
      <c r="Q56" s="542"/>
      <c r="R56" s="206" t="s">
        <v>91</v>
      </c>
      <c r="S56" s="499" t="s">
        <v>98</v>
      </c>
      <c r="T56" s="499"/>
      <c r="U56" s="500" t="s">
        <v>457</v>
      </c>
      <c r="V56" s="500"/>
      <c r="W56" s="501" t="s">
        <v>123</v>
      </c>
      <c r="X56" s="501"/>
      <c r="Y56" s="501"/>
      <c r="Z56" s="502"/>
      <c r="AB56" s="543" t="str">
        <f>G56</f>
        <v>Alternative fuel infrastructure</v>
      </c>
      <c r="AC56" s="544"/>
      <c r="AD56" s="544"/>
      <c r="AE56" s="544"/>
      <c r="AF56" s="545"/>
      <c r="AG56" s="200">
        <v>1</v>
      </c>
    </row>
    <row r="57" spans="1:33" s="1" customFormat="1" ht="14.25" customHeight="1" thickBot="1" x14ac:dyDescent="0.35">
      <c r="A57" s="699"/>
      <c r="B57" s="700"/>
      <c r="C57" s="700"/>
      <c r="D57" s="508"/>
      <c r="E57" s="508"/>
      <c r="F57" s="508"/>
      <c r="G57" s="487" t="s">
        <v>159</v>
      </c>
      <c r="H57" s="488"/>
      <c r="I57" s="488"/>
      <c r="J57" s="488"/>
      <c r="K57" s="488"/>
      <c r="L57" s="488"/>
      <c r="M57" s="488"/>
      <c r="N57" s="488"/>
      <c r="O57" s="488"/>
      <c r="P57" s="488"/>
      <c r="Q57" s="488"/>
      <c r="R57" s="488"/>
      <c r="S57" s="488"/>
      <c r="T57" s="488"/>
      <c r="U57" s="488"/>
      <c r="V57" s="488"/>
      <c r="W57" s="488"/>
      <c r="X57" s="488"/>
      <c r="Y57" s="488"/>
      <c r="Z57" s="489"/>
      <c r="AB57" s="512" t="str">
        <f>G58</f>
        <v>Vehicle emission reduction (new or modification)</v>
      </c>
      <c r="AC57" s="503"/>
      <c r="AD57" s="503"/>
      <c r="AE57" s="503"/>
      <c r="AF57" s="513"/>
      <c r="AG57" s="199">
        <v>1</v>
      </c>
    </row>
    <row r="58" spans="1:33" s="1" customFormat="1" ht="14.25" customHeight="1" x14ac:dyDescent="0.3">
      <c r="A58" s="699"/>
      <c r="B58" s="700"/>
      <c r="C58" s="700"/>
      <c r="D58" s="508"/>
      <c r="E58" s="508"/>
      <c r="F58" s="508"/>
      <c r="G58" s="520" t="s">
        <v>458</v>
      </c>
      <c r="H58" s="520"/>
      <c r="I58" s="520"/>
      <c r="J58" s="520"/>
      <c r="K58" s="520"/>
      <c r="L58" s="520"/>
      <c r="M58" s="520"/>
      <c r="N58" s="520"/>
      <c r="O58" s="520"/>
      <c r="P58" s="520"/>
      <c r="Q58" s="520"/>
      <c r="R58" s="202" t="s">
        <v>91</v>
      </c>
      <c r="S58" s="483" t="s">
        <v>98</v>
      </c>
      <c r="T58" s="483"/>
      <c r="U58" s="484" t="s">
        <v>457</v>
      </c>
      <c r="V58" s="484"/>
      <c r="W58" s="485" t="s">
        <v>123</v>
      </c>
      <c r="X58" s="485"/>
      <c r="Y58" s="485"/>
      <c r="Z58" s="486"/>
      <c r="AB58" s="512" t="str">
        <f>G60</f>
        <v>Air quality education</v>
      </c>
      <c r="AC58" s="503"/>
      <c r="AD58" s="503"/>
      <c r="AE58" s="503"/>
      <c r="AF58" s="513"/>
      <c r="AG58" s="199">
        <v>2</v>
      </c>
    </row>
    <row r="59" spans="1:33" s="1" customFormat="1" ht="14.25" customHeight="1" thickBot="1" x14ac:dyDescent="0.35">
      <c r="A59" s="699"/>
      <c r="B59" s="700"/>
      <c r="C59" s="700"/>
      <c r="D59" s="508"/>
      <c r="E59" s="508"/>
      <c r="F59" s="508"/>
      <c r="G59" s="487" t="s">
        <v>160</v>
      </c>
      <c r="H59" s="488"/>
      <c r="I59" s="488"/>
      <c r="J59" s="488"/>
      <c r="K59" s="488"/>
      <c r="L59" s="488"/>
      <c r="M59" s="488"/>
      <c r="N59" s="488"/>
      <c r="O59" s="488"/>
      <c r="P59" s="488"/>
      <c r="Q59" s="488"/>
      <c r="R59" s="488"/>
      <c r="S59" s="488"/>
      <c r="T59" s="488"/>
      <c r="U59" s="488"/>
      <c r="V59" s="488"/>
      <c r="W59" s="488"/>
      <c r="X59" s="488"/>
      <c r="Y59" s="488"/>
      <c r="Z59" s="489"/>
      <c r="AB59" s="219"/>
      <c r="AC59" s="219"/>
      <c r="AD59" s="219"/>
      <c r="AE59" s="219"/>
      <c r="AF59" s="219"/>
      <c r="AG59" s="208"/>
    </row>
    <row r="60" spans="1:33" s="1" customFormat="1" ht="14.25" customHeight="1" x14ac:dyDescent="0.3">
      <c r="A60" s="699"/>
      <c r="B60" s="700"/>
      <c r="C60" s="700"/>
      <c r="D60" s="508"/>
      <c r="E60" s="508"/>
      <c r="F60" s="508"/>
      <c r="G60" s="520" t="s">
        <v>51</v>
      </c>
      <c r="H60" s="520"/>
      <c r="I60" s="520"/>
      <c r="J60" s="520"/>
      <c r="K60" s="520"/>
      <c r="L60" s="520"/>
      <c r="M60" s="520"/>
      <c r="N60" s="520"/>
      <c r="O60" s="520"/>
      <c r="P60" s="520"/>
      <c r="Q60" s="520"/>
      <c r="R60" s="202" t="s">
        <v>92</v>
      </c>
      <c r="S60" s="483" t="s">
        <v>98</v>
      </c>
      <c r="T60" s="483"/>
      <c r="U60" s="484" t="s">
        <v>16</v>
      </c>
      <c r="V60" s="484"/>
      <c r="W60" s="485" t="s">
        <v>123</v>
      </c>
      <c r="X60" s="485"/>
      <c r="Y60" s="485"/>
      <c r="Z60" s="486"/>
      <c r="AG60" s="210"/>
    </row>
    <row r="61" spans="1:33" s="1" customFormat="1" ht="14.25" customHeight="1" thickBot="1" x14ac:dyDescent="0.35">
      <c r="A61" s="701"/>
      <c r="B61" s="702"/>
      <c r="C61" s="702"/>
      <c r="D61" s="703"/>
      <c r="E61" s="703"/>
      <c r="F61" s="703"/>
      <c r="G61" s="494" t="s">
        <v>299</v>
      </c>
      <c r="H61" s="495"/>
      <c r="I61" s="495"/>
      <c r="J61" s="495"/>
      <c r="K61" s="495"/>
      <c r="L61" s="495"/>
      <c r="M61" s="495"/>
      <c r="N61" s="495"/>
      <c r="O61" s="495"/>
      <c r="P61" s="495"/>
      <c r="Q61" s="495"/>
      <c r="R61" s="496"/>
      <c r="S61" s="496"/>
      <c r="T61" s="496"/>
      <c r="U61" s="496"/>
      <c r="V61" s="496"/>
      <c r="W61" s="496"/>
      <c r="X61" s="496"/>
      <c r="Y61" s="496"/>
      <c r="Z61" s="497"/>
      <c r="AG61" s="210"/>
    </row>
    <row r="62" spans="1:33" s="1" customFormat="1" ht="14.25" customHeight="1" thickTop="1" x14ac:dyDescent="0.3">
      <c r="A62" s="690" t="s">
        <v>109</v>
      </c>
      <c r="B62" s="690"/>
      <c r="C62" s="691"/>
      <c r="D62" s="670" t="s">
        <v>100</v>
      </c>
      <c r="E62" s="671"/>
      <c r="F62" s="672"/>
      <c r="G62" s="520" t="s">
        <v>456</v>
      </c>
      <c r="H62" s="520"/>
      <c r="I62" s="520"/>
      <c r="J62" s="520"/>
      <c r="K62" s="520"/>
      <c r="L62" s="520"/>
      <c r="M62" s="520"/>
      <c r="N62" s="520"/>
      <c r="O62" s="520"/>
      <c r="P62" s="520"/>
      <c r="Q62" s="520"/>
      <c r="R62" s="202" t="s">
        <v>91</v>
      </c>
      <c r="S62" s="483" t="s">
        <v>98</v>
      </c>
      <c r="T62" s="483"/>
      <c r="U62" s="484" t="s">
        <v>15</v>
      </c>
      <c r="V62" s="484"/>
      <c r="W62" s="485" t="s">
        <v>113</v>
      </c>
      <c r="X62" s="485"/>
      <c r="Y62" s="485"/>
      <c r="Z62" s="486"/>
      <c r="AB62" s="509" t="str">
        <f>G62</f>
        <v>Transportation projects for ADA compliance w/ universal design</v>
      </c>
      <c r="AC62" s="510"/>
      <c r="AD62" s="510"/>
      <c r="AE62" s="510"/>
      <c r="AF62" s="510"/>
      <c r="AG62" s="209">
        <v>1</v>
      </c>
    </row>
    <row r="63" spans="1:33" s="1" customFormat="1" ht="14.25" customHeight="1" thickBot="1" x14ac:dyDescent="0.35">
      <c r="A63" s="692"/>
      <c r="B63" s="692"/>
      <c r="C63" s="693"/>
      <c r="D63" s="673"/>
      <c r="E63" s="674"/>
      <c r="F63" s="538"/>
      <c r="G63" s="487" t="s">
        <v>589</v>
      </c>
      <c r="H63" s="488"/>
      <c r="I63" s="488"/>
      <c r="J63" s="488"/>
      <c r="K63" s="488"/>
      <c r="L63" s="488"/>
      <c r="M63" s="488"/>
      <c r="N63" s="488"/>
      <c r="O63" s="488"/>
      <c r="P63" s="488"/>
      <c r="Q63" s="488"/>
      <c r="R63" s="518"/>
      <c r="S63" s="518"/>
      <c r="T63" s="518"/>
      <c r="U63" s="518"/>
      <c r="V63" s="518"/>
      <c r="W63" s="518"/>
      <c r="X63" s="518"/>
      <c r="Y63" s="518"/>
      <c r="Z63" s="519"/>
      <c r="AB63" s="512" t="str">
        <f>G64</f>
        <v>Bicycle/pedestrian signals &amp; other safety modifications</v>
      </c>
      <c r="AC63" s="503"/>
      <c r="AD63" s="503"/>
      <c r="AE63" s="503"/>
      <c r="AF63" s="503"/>
      <c r="AG63" s="208">
        <v>1</v>
      </c>
    </row>
    <row r="64" spans="1:33" s="1" customFormat="1" ht="14.25" customHeight="1" x14ac:dyDescent="0.3">
      <c r="A64" s="692"/>
      <c r="B64" s="692"/>
      <c r="C64" s="693"/>
      <c r="D64" s="673"/>
      <c r="E64" s="674"/>
      <c r="F64" s="538"/>
      <c r="G64" s="520" t="s">
        <v>455</v>
      </c>
      <c r="H64" s="520"/>
      <c r="I64" s="520"/>
      <c r="J64" s="520"/>
      <c r="K64" s="520"/>
      <c r="L64" s="520"/>
      <c r="M64" s="520"/>
      <c r="N64" s="520"/>
      <c r="O64" s="520"/>
      <c r="P64" s="520"/>
      <c r="Q64" s="520"/>
      <c r="R64" s="202" t="s">
        <v>91</v>
      </c>
      <c r="S64" s="483" t="s">
        <v>98</v>
      </c>
      <c r="T64" s="483"/>
      <c r="U64" s="484" t="s">
        <v>454</v>
      </c>
      <c r="V64" s="484"/>
      <c r="W64" s="485" t="s">
        <v>106</v>
      </c>
      <c r="X64" s="485"/>
      <c r="Y64" s="485"/>
      <c r="Z64" s="486"/>
      <c r="AB64" s="512" t="str">
        <f>G66</f>
        <v>On-road trails</v>
      </c>
      <c r="AC64" s="503"/>
      <c r="AD64" s="503"/>
      <c r="AE64" s="503"/>
      <c r="AF64" s="503"/>
      <c r="AG64" s="208">
        <v>1</v>
      </c>
    </row>
    <row r="65" spans="1:34" s="1" customFormat="1" ht="14.25" customHeight="1" thickBot="1" x14ac:dyDescent="0.35">
      <c r="A65" s="692"/>
      <c r="B65" s="692"/>
      <c r="C65" s="693"/>
      <c r="D65" s="673"/>
      <c r="E65" s="674"/>
      <c r="F65" s="538"/>
      <c r="G65" s="487" t="s">
        <v>590</v>
      </c>
      <c r="H65" s="488"/>
      <c r="I65" s="488"/>
      <c r="J65" s="488"/>
      <c r="K65" s="488"/>
      <c r="L65" s="488"/>
      <c r="M65" s="488"/>
      <c r="N65" s="488"/>
      <c r="O65" s="488"/>
      <c r="P65" s="488"/>
      <c r="Q65" s="488"/>
      <c r="R65" s="488"/>
      <c r="S65" s="488"/>
      <c r="T65" s="488"/>
      <c r="U65" s="488"/>
      <c r="V65" s="488"/>
      <c r="W65" s="488"/>
      <c r="X65" s="488"/>
      <c r="Y65" s="488"/>
      <c r="Z65" s="489"/>
      <c r="AB65" s="512" t="str">
        <f>G68</f>
        <v>Sidewalks I (on Major Collectors &amp; above)</v>
      </c>
      <c r="AC65" s="503"/>
      <c r="AD65" s="503"/>
      <c r="AE65" s="503"/>
      <c r="AF65" s="503"/>
      <c r="AG65" s="208">
        <v>1</v>
      </c>
    </row>
    <row r="66" spans="1:34" s="1" customFormat="1" ht="14.25" customHeight="1" x14ac:dyDescent="0.3">
      <c r="A66" s="692"/>
      <c r="B66" s="692"/>
      <c r="C66" s="693"/>
      <c r="D66" s="673"/>
      <c r="E66" s="674"/>
      <c r="F66" s="538"/>
      <c r="G66" s="520" t="s">
        <v>110</v>
      </c>
      <c r="H66" s="520"/>
      <c r="I66" s="520"/>
      <c r="J66" s="520"/>
      <c r="K66" s="520"/>
      <c r="L66" s="520"/>
      <c r="M66" s="520"/>
      <c r="N66" s="520"/>
      <c r="O66" s="520"/>
      <c r="P66" s="520"/>
      <c r="Q66" s="520"/>
      <c r="R66" s="202" t="s">
        <v>91</v>
      </c>
      <c r="S66" s="483" t="s">
        <v>98</v>
      </c>
      <c r="T66" s="483"/>
      <c r="U66" s="484" t="s">
        <v>453</v>
      </c>
      <c r="V66" s="484"/>
      <c r="W66" s="485" t="s">
        <v>106</v>
      </c>
      <c r="X66" s="485"/>
      <c r="Y66" s="485"/>
      <c r="Z66" s="486"/>
      <c r="AB66" s="512" t="str">
        <f>G70</f>
        <v>Sidewalks II (on other streets &amp; roads)</v>
      </c>
      <c r="AC66" s="503"/>
      <c r="AD66" s="503"/>
      <c r="AE66" s="503"/>
      <c r="AF66" s="503"/>
      <c r="AG66" s="208">
        <v>2</v>
      </c>
    </row>
    <row r="67" spans="1:34" s="1" customFormat="1" ht="14.25" customHeight="1" thickBot="1" x14ac:dyDescent="0.35">
      <c r="A67" s="692"/>
      <c r="B67" s="692"/>
      <c r="C67" s="693"/>
      <c r="D67" s="673"/>
      <c r="E67" s="674"/>
      <c r="F67" s="538"/>
      <c r="G67" s="487" t="s">
        <v>591</v>
      </c>
      <c r="H67" s="488"/>
      <c r="I67" s="488"/>
      <c r="J67" s="488"/>
      <c r="K67" s="488"/>
      <c r="L67" s="488"/>
      <c r="M67" s="488"/>
      <c r="N67" s="488"/>
      <c r="O67" s="488"/>
      <c r="P67" s="488"/>
      <c r="Q67" s="488"/>
      <c r="R67" s="488"/>
      <c r="S67" s="488"/>
      <c r="T67" s="488"/>
      <c r="U67" s="488"/>
      <c r="V67" s="488"/>
      <c r="W67" s="488"/>
      <c r="X67" s="488"/>
      <c r="Y67" s="488"/>
      <c r="Z67" s="489"/>
      <c r="AB67" s="218" t="str">
        <f>G72</f>
        <v>Traffic calming</v>
      </c>
      <c r="AC67" s="219"/>
      <c r="AD67" s="219"/>
      <c r="AE67" s="219"/>
      <c r="AF67" s="219"/>
      <c r="AG67" s="208">
        <v>1</v>
      </c>
    </row>
    <row r="68" spans="1:34" s="1" customFormat="1" ht="14.25" customHeight="1" x14ac:dyDescent="0.3">
      <c r="A68" s="692"/>
      <c r="B68" s="692"/>
      <c r="C68" s="693"/>
      <c r="D68" s="673"/>
      <c r="E68" s="674"/>
      <c r="F68" s="538"/>
      <c r="G68" s="520" t="s">
        <v>452</v>
      </c>
      <c r="H68" s="520"/>
      <c r="I68" s="520"/>
      <c r="J68" s="520"/>
      <c r="K68" s="520"/>
      <c r="L68" s="520"/>
      <c r="M68" s="520"/>
      <c r="N68" s="520"/>
      <c r="O68" s="520"/>
      <c r="P68" s="520"/>
      <c r="Q68" s="520"/>
      <c r="R68" s="202" t="s">
        <v>91</v>
      </c>
      <c r="S68" s="483" t="s">
        <v>98</v>
      </c>
      <c r="T68" s="483"/>
      <c r="U68" s="484" t="s">
        <v>451</v>
      </c>
      <c r="V68" s="484"/>
      <c r="W68" s="485" t="s">
        <v>106</v>
      </c>
      <c r="X68" s="485"/>
      <c r="Y68" s="485"/>
      <c r="Z68" s="486"/>
      <c r="AB68" s="512" t="str">
        <f>G74</f>
        <v>Safe Routes to School infrastructure projects</v>
      </c>
      <c r="AC68" s="503"/>
      <c r="AD68" s="503"/>
      <c r="AE68" s="503"/>
      <c r="AF68" s="503"/>
      <c r="AG68" s="208">
        <v>1</v>
      </c>
    </row>
    <row r="69" spans="1:34" s="1" customFormat="1" ht="14.25" customHeight="1" thickBot="1" x14ac:dyDescent="0.35">
      <c r="A69" s="692"/>
      <c r="B69" s="692"/>
      <c r="C69" s="693"/>
      <c r="D69" s="673"/>
      <c r="E69" s="674"/>
      <c r="F69" s="538"/>
      <c r="G69" s="487" t="s">
        <v>592</v>
      </c>
      <c r="H69" s="488"/>
      <c r="I69" s="488"/>
      <c r="J69" s="488"/>
      <c r="K69" s="488"/>
      <c r="L69" s="488"/>
      <c r="M69" s="488"/>
      <c r="N69" s="488"/>
      <c r="O69" s="488"/>
      <c r="P69" s="488"/>
      <c r="Q69" s="488"/>
      <c r="R69" s="488"/>
      <c r="S69" s="488"/>
      <c r="T69" s="488"/>
      <c r="U69" s="488"/>
      <c r="V69" s="488"/>
      <c r="W69" s="488"/>
      <c r="X69" s="488"/>
      <c r="Y69" s="488"/>
      <c r="Z69" s="489"/>
      <c r="AB69" s="512" t="str">
        <f>G76</f>
        <v>Bicycle infrastructure</v>
      </c>
      <c r="AC69" s="503"/>
      <c r="AD69" s="503"/>
      <c r="AE69" s="503"/>
      <c r="AF69" s="503"/>
      <c r="AG69" s="208">
        <v>1</v>
      </c>
    </row>
    <row r="70" spans="1:34" s="1" customFormat="1" ht="14.25" customHeight="1" x14ac:dyDescent="0.3">
      <c r="A70" s="692"/>
      <c r="B70" s="692"/>
      <c r="C70" s="693"/>
      <c r="D70" s="673"/>
      <c r="E70" s="674"/>
      <c r="F70" s="538"/>
      <c r="G70" s="520" t="s">
        <v>450</v>
      </c>
      <c r="H70" s="520"/>
      <c r="I70" s="520"/>
      <c r="J70" s="520"/>
      <c r="K70" s="520"/>
      <c r="L70" s="520"/>
      <c r="M70" s="520"/>
      <c r="N70" s="520"/>
      <c r="O70" s="520"/>
      <c r="P70" s="520"/>
      <c r="Q70" s="520"/>
      <c r="R70" s="202" t="s">
        <v>92</v>
      </c>
      <c r="S70" s="483" t="s">
        <v>98</v>
      </c>
      <c r="T70" s="483"/>
      <c r="U70" s="484" t="s">
        <v>15</v>
      </c>
      <c r="V70" s="484"/>
      <c r="W70" s="485" t="s">
        <v>106</v>
      </c>
      <c r="X70" s="485"/>
      <c r="Y70" s="485"/>
      <c r="Z70" s="486"/>
      <c r="AB70" s="512" t="str">
        <f>G78</f>
        <v>Safe Routes to School non-infrastructure projects</v>
      </c>
      <c r="AC70" s="503"/>
      <c r="AD70" s="503"/>
      <c r="AE70" s="503"/>
      <c r="AF70" s="503"/>
      <c r="AG70" s="208">
        <v>1</v>
      </c>
    </row>
    <row r="71" spans="1:34" s="1" customFormat="1" ht="14.25" customHeight="1" thickBot="1" x14ac:dyDescent="0.35">
      <c r="A71" s="692"/>
      <c r="B71" s="692"/>
      <c r="C71" s="693"/>
      <c r="D71" s="673"/>
      <c r="E71" s="674"/>
      <c r="F71" s="538"/>
      <c r="G71" s="487" t="s">
        <v>593</v>
      </c>
      <c r="H71" s="488"/>
      <c r="I71" s="488"/>
      <c r="J71" s="488"/>
      <c r="K71" s="488"/>
      <c r="L71" s="488"/>
      <c r="M71" s="488"/>
      <c r="N71" s="488"/>
      <c r="O71" s="488"/>
      <c r="P71" s="488"/>
      <c r="Q71" s="488"/>
      <c r="R71" s="488"/>
      <c r="S71" s="488"/>
      <c r="T71" s="488"/>
      <c r="U71" s="488"/>
      <c r="V71" s="488"/>
      <c r="W71" s="488"/>
      <c r="X71" s="488"/>
      <c r="Y71" s="488"/>
      <c r="Z71" s="489"/>
      <c r="AB71" s="512" t="str">
        <f>G80</f>
        <v>Construct / install / maintain of signs at bike/ped xings in school zone</v>
      </c>
      <c r="AC71" s="503"/>
      <c r="AD71" s="503"/>
      <c r="AE71" s="503"/>
      <c r="AF71" s="503"/>
      <c r="AG71" s="208">
        <v>2</v>
      </c>
    </row>
    <row r="72" spans="1:34" s="1" customFormat="1" ht="14.25" customHeight="1" x14ac:dyDescent="0.3">
      <c r="A72" s="692"/>
      <c r="B72" s="692"/>
      <c r="C72" s="693"/>
      <c r="D72" s="673"/>
      <c r="E72" s="674"/>
      <c r="F72" s="538"/>
      <c r="G72" s="677" t="s">
        <v>54</v>
      </c>
      <c r="H72" s="678"/>
      <c r="I72" s="678"/>
      <c r="J72" s="678"/>
      <c r="K72" s="678"/>
      <c r="L72" s="678"/>
      <c r="M72" s="678"/>
      <c r="N72" s="678"/>
      <c r="O72" s="678"/>
      <c r="P72" s="678"/>
      <c r="Q72" s="679"/>
      <c r="R72" s="20" t="s">
        <v>91</v>
      </c>
      <c r="S72" s="680" t="s">
        <v>98</v>
      </c>
      <c r="T72" s="680"/>
      <c r="U72" s="681" t="s">
        <v>17</v>
      </c>
      <c r="V72" s="681"/>
      <c r="W72" s="682" t="s">
        <v>130</v>
      </c>
      <c r="X72" s="682"/>
      <c r="Y72" s="682"/>
      <c r="Z72" s="683"/>
      <c r="AA72" s="241"/>
      <c r="AB72" s="512" t="str">
        <f>G82</f>
        <v>Lighting</v>
      </c>
      <c r="AC72" s="503"/>
      <c r="AD72" s="503"/>
      <c r="AE72" s="503"/>
      <c r="AF72" s="503"/>
      <c r="AG72" s="208">
        <v>2</v>
      </c>
      <c r="AH72" s="208"/>
    </row>
    <row r="73" spans="1:34" s="1" customFormat="1" ht="14.25" customHeight="1" thickBot="1" x14ac:dyDescent="0.35">
      <c r="A73" s="692"/>
      <c r="B73" s="692"/>
      <c r="C73" s="693"/>
      <c r="D73" s="673"/>
      <c r="E73" s="674"/>
      <c r="F73" s="538"/>
      <c r="G73" s="546" t="s">
        <v>179</v>
      </c>
      <c r="H73" s="547"/>
      <c r="I73" s="547"/>
      <c r="J73" s="547"/>
      <c r="K73" s="547"/>
      <c r="L73" s="547"/>
      <c r="M73" s="547"/>
      <c r="N73" s="547"/>
      <c r="O73" s="547"/>
      <c r="P73" s="547"/>
      <c r="Q73" s="547"/>
      <c r="R73" s="547"/>
      <c r="S73" s="547"/>
      <c r="T73" s="547"/>
      <c r="U73" s="547"/>
      <c r="V73" s="547"/>
      <c r="W73" s="547"/>
      <c r="X73" s="547"/>
      <c r="Y73" s="548"/>
      <c r="Z73" s="241"/>
      <c r="AC73" s="219"/>
      <c r="AD73" s="219"/>
      <c r="AE73" s="219"/>
      <c r="AF73" s="219"/>
      <c r="AG73" s="219"/>
    </row>
    <row r="74" spans="1:34" s="1" customFormat="1" ht="14.25" customHeight="1" x14ac:dyDescent="0.3">
      <c r="A74" s="692"/>
      <c r="B74" s="692"/>
      <c r="C74" s="693"/>
      <c r="D74" s="673"/>
      <c r="E74" s="674"/>
      <c r="F74" s="538"/>
      <c r="G74" s="565" t="s">
        <v>47</v>
      </c>
      <c r="H74" s="566"/>
      <c r="I74" s="566"/>
      <c r="J74" s="566"/>
      <c r="K74" s="566"/>
      <c r="L74" s="566"/>
      <c r="M74" s="566"/>
      <c r="N74" s="566"/>
      <c r="O74" s="566"/>
      <c r="P74" s="566"/>
      <c r="Q74" s="567"/>
      <c r="R74" s="202" t="s">
        <v>91</v>
      </c>
      <c r="S74" s="568" t="s">
        <v>98</v>
      </c>
      <c r="T74" s="569"/>
      <c r="U74" s="570" t="s">
        <v>18</v>
      </c>
      <c r="V74" s="571"/>
      <c r="W74" s="572" t="s">
        <v>106</v>
      </c>
      <c r="X74" s="573"/>
      <c r="Y74" s="573"/>
      <c r="Z74" s="573"/>
      <c r="AB74" s="219"/>
      <c r="AC74" s="219"/>
      <c r="AD74" s="219"/>
      <c r="AE74" s="219"/>
      <c r="AF74" s="219"/>
      <c r="AG74" s="208"/>
    </row>
    <row r="75" spans="1:34" s="1" customFormat="1" ht="14.25" customHeight="1" thickBot="1" x14ac:dyDescent="0.35">
      <c r="A75" s="692"/>
      <c r="B75" s="692"/>
      <c r="C75" s="693"/>
      <c r="D75" s="673"/>
      <c r="E75" s="674"/>
      <c r="F75" s="538"/>
      <c r="G75" s="563" t="s">
        <v>594</v>
      </c>
      <c r="H75" s="564"/>
      <c r="I75" s="564"/>
      <c r="J75" s="564"/>
      <c r="K75" s="564"/>
      <c r="L75" s="564"/>
      <c r="M75" s="564"/>
      <c r="N75" s="564"/>
      <c r="O75" s="564"/>
      <c r="P75" s="564"/>
      <c r="Q75" s="564"/>
      <c r="R75" s="564"/>
      <c r="S75" s="564"/>
      <c r="T75" s="564"/>
      <c r="U75" s="564"/>
      <c r="V75" s="564"/>
      <c r="W75" s="564"/>
      <c r="X75" s="564"/>
      <c r="Y75" s="564"/>
      <c r="Z75" s="564"/>
      <c r="AG75" s="210"/>
    </row>
    <row r="76" spans="1:34" s="1" customFormat="1" ht="14.25" customHeight="1" x14ac:dyDescent="0.3">
      <c r="A76" s="692"/>
      <c r="B76" s="692"/>
      <c r="C76" s="693"/>
      <c r="D76" s="673"/>
      <c r="E76" s="674"/>
      <c r="F76" s="538"/>
      <c r="G76" s="520" t="s">
        <v>111</v>
      </c>
      <c r="H76" s="520"/>
      <c r="I76" s="520"/>
      <c r="J76" s="520"/>
      <c r="K76" s="520"/>
      <c r="L76" s="520"/>
      <c r="M76" s="520"/>
      <c r="N76" s="520"/>
      <c r="O76" s="520"/>
      <c r="P76" s="520"/>
      <c r="Q76" s="520"/>
      <c r="R76" s="202" t="s">
        <v>91</v>
      </c>
      <c r="S76" s="483" t="s">
        <v>98</v>
      </c>
      <c r="T76" s="483"/>
      <c r="U76" s="484" t="s">
        <v>18</v>
      </c>
      <c r="V76" s="484"/>
      <c r="W76" s="485" t="s">
        <v>106</v>
      </c>
      <c r="X76" s="485"/>
      <c r="Y76" s="485"/>
      <c r="Z76" s="486"/>
      <c r="AB76" s="7"/>
      <c r="AC76" s="7"/>
      <c r="AD76" s="7"/>
      <c r="AE76" s="7"/>
      <c r="AF76" s="7"/>
      <c r="AG76" s="198"/>
    </row>
    <row r="77" spans="1:34" s="1" customFormat="1" ht="14.25" customHeight="1" thickBot="1" x14ac:dyDescent="0.35">
      <c r="A77" s="692"/>
      <c r="B77" s="692"/>
      <c r="C77" s="693"/>
      <c r="D77" s="673"/>
      <c r="E77" s="674"/>
      <c r="F77" s="538"/>
      <c r="G77" s="487" t="s">
        <v>161</v>
      </c>
      <c r="H77" s="488"/>
      <c r="I77" s="488"/>
      <c r="J77" s="488"/>
      <c r="K77" s="488"/>
      <c r="L77" s="488"/>
      <c r="M77" s="488"/>
      <c r="N77" s="488"/>
      <c r="O77" s="488"/>
      <c r="P77" s="488"/>
      <c r="Q77" s="488"/>
      <c r="R77" s="518"/>
      <c r="S77" s="518"/>
      <c r="T77" s="518"/>
      <c r="U77" s="518"/>
      <c r="V77" s="518"/>
      <c r="W77" s="518"/>
      <c r="X77" s="518"/>
      <c r="Y77" s="518"/>
      <c r="Z77" s="519"/>
      <c r="AB77" s="7"/>
      <c r="AC77" s="7"/>
      <c r="AD77" s="7"/>
      <c r="AE77" s="7"/>
      <c r="AF77" s="7"/>
      <c r="AG77" s="198"/>
    </row>
    <row r="78" spans="1:34" s="1" customFormat="1" ht="14.25" customHeight="1" x14ac:dyDescent="0.3">
      <c r="A78" s="692"/>
      <c r="B78" s="692"/>
      <c r="C78" s="693"/>
      <c r="D78" s="673"/>
      <c r="E78" s="674"/>
      <c r="F78" s="538"/>
      <c r="G78" s="520" t="s">
        <v>48</v>
      </c>
      <c r="H78" s="520"/>
      <c r="I78" s="520"/>
      <c r="J78" s="520"/>
      <c r="K78" s="520"/>
      <c r="L78" s="520"/>
      <c r="M78" s="520"/>
      <c r="N78" s="520"/>
      <c r="O78" s="520"/>
      <c r="P78" s="520"/>
      <c r="Q78" s="520"/>
      <c r="R78" s="202" t="s">
        <v>91</v>
      </c>
      <c r="S78" s="483" t="s">
        <v>98</v>
      </c>
      <c r="T78" s="483"/>
      <c r="U78" s="484" t="s">
        <v>18</v>
      </c>
      <c r="V78" s="484"/>
      <c r="W78" s="485" t="s">
        <v>106</v>
      </c>
      <c r="X78" s="485"/>
      <c r="Y78" s="485"/>
      <c r="Z78" s="486"/>
      <c r="AB78" s="7"/>
      <c r="AC78" s="7"/>
      <c r="AD78" s="7"/>
      <c r="AE78" s="7"/>
      <c r="AF78" s="7"/>
      <c r="AG78" s="198"/>
    </row>
    <row r="79" spans="1:34" s="1" customFormat="1" ht="14.25" customHeight="1" thickBot="1" x14ac:dyDescent="0.35">
      <c r="A79" s="692"/>
      <c r="B79" s="692"/>
      <c r="C79" s="693"/>
      <c r="D79" s="673"/>
      <c r="E79" s="674"/>
      <c r="F79" s="538"/>
      <c r="G79" s="487" t="s">
        <v>162</v>
      </c>
      <c r="H79" s="488"/>
      <c r="I79" s="488"/>
      <c r="J79" s="488"/>
      <c r="K79" s="488"/>
      <c r="L79" s="488"/>
      <c r="M79" s="488"/>
      <c r="N79" s="488"/>
      <c r="O79" s="488"/>
      <c r="P79" s="488"/>
      <c r="Q79" s="488"/>
      <c r="R79" s="518"/>
      <c r="S79" s="518"/>
      <c r="T79" s="518"/>
      <c r="U79" s="518"/>
      <c r="V79" s="518"/>
      <c r="W79" s="518"/>
      <c r="X79" s="518"/>
      <c r="Y79" s="518"/>
      <c r="Z79" s="519"/>
      <c r="AB79" s="7"/>
      <c r="AC79" s="7"/>
      <c r="AD79" s="7"/>
      <c r="AE79" s="7"/>
      <c r="AF79" s="7"/>
      <c r="AG79" s="198"/>
    </row>
    <row r="80" spans="1:34" s="1" customFormat="1" ht="14.25" customHeight="1" x14ac:dyDescent="0.3">
      <c r="A80" s="692"/>
      <c r="B80" s="692"/>
      <c r="C80" s="693"/>
      <c r="D80" s="673"/>
      <c r="E80" s="674"/>
      <c r="F80" s="538"/>
      <c r="G80" s="520" t="s">
        <v>148</v>
      </c>
      <c r="H80" s="520"/>
      <c r="I80" s="520"/>
      <c r="J80" s="520"/>
      <c r="K80" s="520"/>
      <c r="L80" s="520"/>
      <c r="M80" s="520"/>
      <c r="N80" s="520"/>
      <c r="O80" s="520"/>
      <c r="P80" s="520"/>
      <c r="Q80" s="520"/>
      <c r="R80" s="202" t="s">
        <v>92</v>
      </c>
      <c r="S80" s="484" t="s">
        <v>147</v>
      </c>
      <c r="T80" s="484"/>
      <c r="U80" s="491"/>
      <c r="V80" s="491"/>
      <c r="W80" s="492"/>
      <c r="X80" s="492"/>
      <c r="Y80" s="492"/>
      <c r="Z80" s="493"/>
      <c r="AB80" s="7"/>
      <c r="AC80" s="7"/>
      <c r="AD80" s="7"/>
      <c r="AE80" s="7"/>
      <c r="AF80" s="7"/>
      <c r="AG80" s="198"/>
    </row>
    <row r="81" spans="1:33" s="1" customFormat="1" ht="14.25" customHeight="1" thickBot="1" x14ac:dyDescent="0.35">
      <c r="A81" s="692"/>
      <c r="B81" s="692"/>
      <c r="C81" s="693"/>
      <c r="D81" s="673"/>
      <c r="E81" s="674"/>
      <c r="F81" s="538"/>
      <c r="G81" s="487" t="s">
        <v>595</v>
      </c>
      <c r="H81" s="488"/>
      <c r="I81" s="488"/>
      <c r="J81" s="488"/>
      <c r="K81" s="488"/>
      <c r="L81" s="488"/>
      <c r="M81" s="488"/>
      <c r="N81" s="488"/>
      <c r="O81" s="488"/>
      <c r="P81" s="488"/>
      <c r="Q81" s="488"/>
      <c r="R81" s="518"/>
      <c r="S81" s="518"/>
      <c r="T81" s="518"/>
      <c r="U81" s="518"/>
      <c r="V81" s="518"/>
      <c r="W81" s="518"/>
      <c r="X81" s="518"/>
      <c r="Y81" s="518"/>
      <c r="Z81" s="519"/>
      <c r="AB81" s="7"/>
      <c r="AC81" s="7"/>
      <c r="AD81" s="7"/>
      <c r="AE81" s="7"/>
      <c r="AF81" s="7"/>
      <c r="AG81" s="198"/>
    </row>
    <row r="82" spans="1:33" s="1" customFormat="1" ht="14.25" customHeight="1" x14ac:dyDescent="0.3">
      <c r="A82" s="692"/>
      <c r="B82" s="692"/>
      <c r="C82" s="693"/>
      <c r="D82" s="673"/>
      <c r="E82" s="674"/>
      <c r="F82" s="538"/>
      <c r="G82" s="520" t="s">
        <v>112</v>
      </c>
      <c r="H82" s="520"/>
      <c r="I82" s="520"/>
      <c r="J82" s="520"/>
      <c r="K82" s="520"/>
      <c r="L82" s="520"/>
      <c r="M82" s="520"/>
      <c r="N82" s="520"/>
      <c r="O82" s="520"/>
      <c r="P82" s="520"/>
      <c r="Q82" s="520"/>
      <c r="R82" s="202" t="s">
        <v>92</v>
      </c>
      <c r="S82" s="484" t="s">
        <v>147</v>
      </c>
      <c r="T82" s="484"/>
      <c r="U82" s="665" t="s">
        <v>439</v>
      </c>
      <c r="V82" s="665"/>
      <c r="W82" s="666" t="s">
        <v>106</v>
      </c>
      <c r="X82" s="666"/>
      <c r="Y82" s="666"/>
      <c r="Z82" s="667"/>
      <c r="AB82" s="7"/>
      <c r="AC82" s="7"/>
      <c r="AD82" s="7"/>
      <c r="AE82" s="7"/>
      <c r="AF82" s="7"/>
      <c r="AG82" s="198"/>
    </row>
    <row r="83" spans="1:33" s="1" customFormat="1" ht="14.25" customHeight="1" thickBot="1" x14ac:dyDescent="0.35">
      <c r="A83" s="694"/>
      <c r="B83" s="694"/>
      <c r="C83" s="662"/>
      <c r="D83" s="675"/>
      <c r="E83" s="676"/>
      <c r="F83" s="540"/>
      <c r="G83" s="494" t="s">
        <v>449</v>
      </c>
      <c r="H83" s="495"/>
      <c r="I83" s="495"/>
      <c r="J83" s="495"/>
      <c r="K83" s="495"/>
      <c r="L83" s="495"/>
      <c r="M83" s="495"/>
      <c r="N83" s="495"/>
      <c r="O83" s="495"/>
      <c r="P83" s="495"/>
      <c r="Q83" s="495"/>
      <c r="R83" s="496"/>
      <c r="S83" s="496"/>
      <c r="T83" s="496"/>
      <c r="U83" s="496"/>
      <c r="V83" s="496"/>
      <c r="W83" s="496"/>
      <c r="X83" s="496"/>
      <c r="Y83" s="496"/>
      <c r="Z83" s="497"/>
      <c r="AB83" s="7"/>
      <c r="AC83" s="7"/>
      <c r="AD83" s="7"/>
      <c r="AE83" s="7"/>
      <c r="AF83" s="7"/>
      <c r="AG83" s="198"/>
    </row>
    <row r="84" spans="1:33" ht="14.25" customHeight="1" thickTop="1" x14ac:dyDescent="0.2">
      <c r="A84" s="668" t="s">
        <v>52</v>
      </c>
      <c r="B84" s="669"/>
      <c r="C84" s="669"/>
      <c r="D84" s="669" t="s">
        <v>588</v>
      </c>
      <c r="E84" s="669"/>
      <c r="F84" s="669"/>
      <c r="G84" s="530" t="s">
        <v>53</v>
      </c>
      <c r="H84" s="530"/>
      <c r="I84" s="530"/>
      <c r="J84" s="530"/>
      <c r="K84" s="530"/>
      <c r="L84" s="530"/>
      <c r="M84" s="530"/>
      <c r="N84" s="530"/>
      <c r="O84" s="530"/>
      <c r="P84" s="530"/>
      <c r="Q84" s="530"/>
      <c r="R84" s="207" t="s">
        <v>91</v>
      </c>
      <c r="S84" s="499" t="s">
        <v>98</v>
      </c>
      <c r="T84" s="499"/>
      <c r="U84" s="500" t="s">
        <v>444</v>
      </c>
      <c r="V84" s="500"/>
      <c r="W84" s="501" t="s">
        <v>106</v>
      </c>
      <c r="X84" s="501"/>
      <c r="Y84" s="501"/>
      <c r="Z84" s="502"/>
      <c r="AB84" s="543" t="str">
        <f>G84</f>
        <v>Stormwater management / control / prevention</v>
      </c>
      <c r="AC84" s="544"/>
      <c r="AD84" s="544"/>
      <c r="AE84" s="544"/>
      <c r="AF84" s="545"/>
      <c r="AG84" s="200">
        <v>1</v>
      </c>
    </row>
    <row r="85" spans="1:33" ht="14.25" customHeight="1" thickBot="1" x14ac:dyDescent="0.25">
      <c r="A85" s="507"/>
      <c r="B85" s="508"/>
      <c r="C85" s="508"/>
      <c r="D85" s="508"/>
      <c r="E85" s="508"/>
      <c r="F85" s="508"/>
      <c r="G85" s="487" t="s">
        <v>176</v>
      </c>
      <c r="H85" s="488"/>
      <c r="I85" s="488"/>
      <c r="J85" s="488"/>
      <c r="K85" s="488"/>
      <c r="L85" s="488"/>
      <c r="M85" s="488"/>
      <c r="N85" s="488"/>
      <c r="O85" s="488"/>
      <c r="P85" s="488"/>
      <c r="Q85" s="488"/>
      <c r="R85" s="488"/>
      <c r="S85" s="488"/>
      <c r="T85" s="488"/>
      <c r="U85" s="488"/>
      <c r="V85" s="488"/>
      <c r="W85" s="488"/>
      <c r="X85" s="488"/>
      <c r="Y85" s="488"/>
      <c r="Z85" s="489"/>
      <c r="AB85" s="581" t="str">
        <f>G86</f>
        <v>Contrib. to restore / enhance / create habitats/wetlands or mitigation bank</v>
      </c>
      <c r="AC85" s="582"/>
      <c r="AD85" s="582"/>
      <c r="AE85" s="582"/>
      <c r="AF85" s="583"/>
      <c r="AG85" s="203">
        <v>2</v>
      </c>
    </row>
    <row r="86" spans="1:33" ht="14.25" customHeight="1" x14ac:dyDescent="0.2">
      <c r="A86" s="507"/>
      <c r="B86" s="508"/>
      <c r="C86" s="508"/>
      <c r="D86" s="508"/>
      <c r="E86" s="508"/>
      <c r="F86" s="508"/>
      <c r="G86" s="664" t="s">
        <v>150</v>
      </c>
      <c r="H86" s="664"/>
      <c r="I86" s="664"/>
      <c r="J86" s="664"/>
      <c r="K86" s="664"/>
      <c r="L86" s="664"/>
      <c r="M86" s="664"/>
      <c r="N86" s="664"/>
      <c r="O86" s="664"/>
      <c r="P86" s="664"/>
      <c r="Q86" s="664"/>
      <c r="R86" s="205" t="s">
        <v>92</v>
      </c>
      <c r="S86" s="484" t="s">
        <v>147</v>
      </c>
      <c r="T86" s="484"/>
      <c r="U86" s="665" t="s">
        <v>444</v>
      </c>
      <c r="V86" s="665"/>
      <c r="W86" s="666" t="s">
        <v>106</v>
      </c>
      <c r="X86" s="666"/>
      <c r="Y86" s="666"/>
      <c r="Z86" s="667"/>
      <c r="AB86" s="512" t="str">
        <f>G88</f>
        <v>Vegetation management in ROWs</v>
      </c>
      <c r="AC86" s="503"/>
      <c r="AD86" s="503"/>
      <c r="AE86" s="503"/>
      <c r="AF86" s="513"/>
      <c r="AG86" s="199">
        <v>2</v>
      </c>
    </row>
    <row r="87" spans="1:33" ht="14.25" customHeight="1" thickBot="1" x14ac:dyDescent="0.25">
      <c r="A87" s="507"/>
      <c r="B87" s="508"/>
      <c r="C87" s="508"/>
      <c r="D87" s="508"/>
      <c r="E87" s="508"/>
      <c r="F87" s="508"/>
      <c r="G87" s="487" t="s">
        <v>177</v>
      </c>
      <c r="H87" s="488"/>
      <c r="I87" s="488"/>
      <c r="J87" s="488"/>
      <c r="K87" s="488"/>
      <c r="L87" s="488"/>
      <c r="M87" s="488"/>
      <c r="N87" s="488"/>
      <c r="O87" s="488"/>
      <c r="P87" s="488"/>
      <c r="Q87" s="488"/>
      <c r="R87" s="518"/>
      <c r="S87" s="518"/>
      <c r="T87" s="518"/>
      <c r="U87" s="518"/>
      <c r="V87" s="518"/>
      <c r="W87" s="518"/>
      <c r="X87" s="518"/>
      <c r="Y87" s="518"/>
      <c r="Z87" s="519"/>
      <c r="AB87" s="512" t="str">
        <f>G90</f>
        <v>Vehicle related wildlife mortality reduction</v>
      </c>
      <c r="AC87" s="503"/>
      <c r="AD87" s="503"/>
      <c r="AE87" s="503"/>
      <c r="AF87" s="513"/>
      <c r="AG87" s="199">
        <v>2</v>
      </c>
    </row>
    <row r="88" spans="1:33" ht="14.25" customHeight="1" x14ac:dyDescent="0.2">
      <c r="A88" s="507"/>
      <c r="B88" s="508"/>
      <c r="C88" s="508"/>
      <c r="D88" s="508"/>
      <c r="E88" s="508"/>
      <c r="F88" s="508"/>
      <c r="G88" s="490" t="s">
        <v>94</v>
      </c>
      <c r="H88" s="490"/>
      <c r="I88" s="490"/>
      <c r="J88" s="490"/>
      <c r="K88" s="490"/>
      <c r="L88" s="490"/>
      <c r="M88" s="490"/>
      <c r="N88" s="490"/>
      <c r="O88" s="490"/>
      <c r="P88" s="490"/>
      <c r="Q88" s="490"/>
      <c r="R88" s="205" t="s">
        <v>92</v>
      </c>
      <c r="S88" s="483" t="s">
        <v>98</v>
      </c>
      <c r="T88" s="483"/>
      <c r="U88" s="484" t="s">
        <v>444</v>
      </c>
      <c r="V88" s="484"/>
      <c r="W88" s="485" t="s">
        <v>106</v>
      </c>
      <c r="X88" s="485"/>
      <c r="Y88" s="485"/>
      <c r="Z88" s="486"/>
      <c r="AB88" s="658"/>
      <c r="AC88" s="659"/>
      <c r="AD88" s="659"/>
      <c r="AE88" s="659"/>
      <c r="AF88" s="660"/>
      <c r="AG88" s="242"/>
    </row>
    <row r="89" spans="1:33" ht="14.25" customHeight="1" thickBot="1" x14ac:dyDescent="0.25">
      <c r="A89" s="507"/>
      <c r="B89" s="508"/>
      <c r="C89" s="508"/>
      <c r="D89" s="508"/>
      <c r="E89" s="508"/>
      <c r="F89" s="508"/>
      <c r="G89" s="487" t="s">
        <v>596</v>
      </c>
      <c r="H89" s="488"/>
      <c r="I89" s="488"/>
      <c r="J89" s="488"/>
      <c r="K89" s="488"/>
      <c r="L89" s="488"/>
      <c r="M89" s="488"/>
      <c r="N89" s="488"/>
      <c r="O89" s="488"/>
      <c r="P89" s="488"/>
      <c r="Q89" s="488"/>
      <c r="R89" s="518"/>
      <c r="S89" s="518"/>
      <c r="T89" s="518"/>
      <c r="U89" s="518"/>
      <c r="V89" s="518"/>
      <c r="W89" s="518"/>
      <c r="X89" s="518"/>
      <c r="Y89" s="518"/>
      <c r="Z89" s="519"/>
      <c r="AB89" s="130"/>
      <c r="AC89" s="130"/>
      <c r="AD89" s="130"/>
      <c r="AE89" s="130"/>
      <c r="AF89" s="130"/>
    </row>
    <row r="90" spans="1:33" ht="14.25" customHeight="1" x14ac:dyDescent="0.2">
      <c r="A90" s="507"/>
      <c r="B90" s="508"/>
      <c r="C90" s="508"/>
      <c r="D90" s="508"/>
      <c r="E90" s="508"/>
      <c r="F90" s="508"/>
      <c r="G90" s="490" t="s">
        <v>128</v>
      </c>
      <c r="H90" s="490"/>
      <c r="I90" s="490"/>
      <c r="J90" s="490"/>
      <c r="K90" s="490"/>
      <c r="L90" s="490"/>
      <c r="M90" s="490"/>
      <c r="N90" s="490"/>
      <c r="O90" s="490"/>
      <c r="P90" s="490"/>
      <c r="Q90" s="490"/>
      <c r="R90" s="205" t="s">
        <v>92</v>
      </c>
      <c r="S90" s="484" t="s">
        <v>147</v>
      </c>
      <c r="T90" s="484"/>
      <c r="U90" s="491"/>
      <c r="V90" s="491"/>
      <c r="W90" s="492"/>
      <c r="X90" s="492"/>
      <c r="Y90" s="492"/>
      <c r="Z90" s="493"/>
      <c r="AB90" s="130"/>
      <c r="AC90" s="130"/>
      <c r="AD90" s="130"/>
      <c r="AE90" s="130"/>
      <c r="AF90" s="130"/>
    </row>
    <row r="91" spans="1:33" ht="14.25" customHeight="1" thickBot="1" x14ac:dyDescent="0.25">
      <c r="A91" s="507"/>
      <c r="B91" s="508"/>
      <c r="C91" s="508"/>
      <c r="D91" s="508"/>
      <c r="E91" s="508"/>
      <c r="F91" s="508"/>
      <c r="G91" s="487" t="s">
        <v>178</v>
      </c>
      <c r="H91" s="488"/>
      <c r="I91" s="488"/>
      <c r="J91" s="488"/>
      <c r="K91" s="488"/>
      <c r="L91" s="488"/>
      <c r="M91" s="488"/>
      <c r="N91" s="488"/>
      <c r="O91" s="488"/>
      <c r="P91" s="488"/>
      <c r="Q91" s="488"/>
      <c r="R91" s="518"/>
      <c r="S91" s="518"/>
      <c r="T91" s="518"/>
      <c r="U91" s="518"/>
      <c r="V91" s="518"/>
      <c r="W91" s="518"/>
      <c r="X91" s="518"/>
      <c r="Y91" s="518"/>
      <c r="Z91" s="519"/>
      <c r="AB91" s="130"/>
      <c r="AC91" s="130"/>
      <c r="AD91" s="130"/>
      <c r="AE91" s="130"/>
      <c r="AF91" s="130"/>
    </row>
    <row r="92" spans="1:33" s="1" customFormat="1" ht="14.25" customHeight="1" thickTop="1" x14ac:dyDescent="0.3">
      <c r="A92" s="661" t="s">
        <v>502</v>
      </c>
      <c r="B92" s="498"/>
      <c r="C92" s="498"/>
      <c r="D92" s="498" t="s">
        <v>503</v>
      </c>
      <c r="E92" s="498"/>
      <c r="F92" s="498"/>
      <c r="G92" s="542" t="s">
        <v>101</v>
      </c>
      <c r="H92" s="542"/>
      <c r="I92" s="542"/>
      <c r="J92" s="542"/>
      <c r="K92" s="542"/>
      <c r="L92" s="542"/>
      <c r="M92" s="542"/>
      <c r="N92" s="542"/>
      <c r="O92" s="542"/>
      <c r="P92" s="542"/>
      <c r="Q92" s="542"/>
      <c r="R92" s="206" t="s">
        <v>91</v>
      </c>
      <c r="S92" s="499" t="s">
        <v>98</v>
      </c>
      <c r="T92" s="499"/>
      <c r="U92" s="500" t="s">
        <v>298</v>
      </c>
      <c r="V92" s="500"/>
      <c r="W92" s="501" t="s">
        <v>106</v>
      </c>
      <c r="X92" s="501"/>
      <c r="Y92" s="501"/>
      <c r="Z92" s="502"/>
      <c r="AB92" s="543" t="str">
        <f>G92</f>
        <v>Off-road trails</v>
      </c>
      <c r="AC92" s="544"/>
      <c r="AD92" s="544"/>
      <c r="AE92" s="544"/>
      <c r="AF92" s="544"/>
      <c r="AG92" s="211">
        <v>1</v>
      </c>
    </row>
    <row r="93" spans="1:33" s="1" customFormat="1" ht="14.25" customHeight="1" thickBot="1" x14ac:dyDescent="0.35">
      <c r="A93" s="662"/>
      <c r="B93" s="663"/>
      <c r="C93" s="663"/>
      <c r="D93" s="663"/>
      <c r="E93" s="663"/>
      <c r="F93" s="663"/>
      <c r="G93" s="494" t="s">
        <v>154</v>
      </c>
      <c r="H93" s="495"/>
      <c r="I93" s="495"/>
      <c r="J93" s="495"/>
      <c r="K93" s="495"/>
      <c r="L93" s="495"/>
      <c r="M93" s="495"/>
      <c r="N93" s="495"/>
      <c r="O93" s="495"/>
      <c r="P93" s="495"/>
      <c r="Q93" s="495"/>
      <c r="R93" s="496"/>
      <c r="S93" s="496"/>
      <c r="T93" s="496"/>
      <c r="U93" s="496"/>
      <c r="V93" s="496"/>
      <c r="W93" s="496"/>
      <c r="X93" s="496"/>
      <c r="Y93" s="496"/>
      <c r="Z93" s="497"/>
      <c r="AG93" s="210"/>
    </row>
    <row r="94" spans="1:33" ht="15" customHeight="1" thickTop="1" x14ac:dyDescent="0.2">
      <c r="A94" s="641" t="s">
        <v>145</v>
      </c>
      <c r="B94" s="641"/>
      <c r="C94" s="642"/>
      <c r="D94" s="527" t="s">
        <v>504</v>
      </c>
      <c r="E94" s="521"/>
      <c r="F94" s="522"/>
      <c r="G94" s="646" t="s">
        <v>144</v>
      </c>
      <c r="H94" s="646"/>
      <c r="I94" s="646"/>
      <c r="J94" s="646"/>
      <c r="K94" s="646"/>
      <c r="L94" s="646"/>
      <c r="M94" s="646"/>
      <c r="N94" s="646"/>
      <c r="O94" s="646"/>
      <c r="P94" s="646"/>
      <c r="Q94" s="646"/>
      <c r="R94" s="19" t="s">
        <v>105</v>
      </c>
      <c r="S94" s="647" t="s">
        <v>147</v>
      </c>
      <c r="T94" s="647"/>
      <c r="U94" s="648"/>
      <c r="V94" s="648"/>
      <c r="W94" s="649"/>
      <c r="X94" s="649"/>
      <c r="Y94" s="649"/>
      <c r="Z94" s="650"/>
      <c r="AB94" s="543" t="str">
        <f>G94</f>
        <v>New bridge / roadway / tunnel construction</v>
      </c>
      <c r="AC94" s="544"/>
      <c r="AD94" s="544"/>
      <c r="AE94" s="544"/>
      <c r="AF94" s="545"/>
      <c r="AG94" s="200">
        <v>3</v>
      </c>
    </row>
    <row r="95" spans="1:33" ht="15" customHeight="1" thickBot="1" x14ac:dyDescent="0.25">
      <c r="A95" s="301"/>
      <c r="B95" s="301"/>
      <c r="C95" s="643"/>
      <c r="D95" s="528"/>
      <c r="E95" s="523"/>
      <c r="F95" s="524"/>
      <c r="G95" s="651" t="s">
        <v>191</v>
      </c>
      <c r="H95" s="652"/>
      <c r="I95" s="652"/>
      <c r="J95" s="652"/>
      <c r="K95" s="652"/>
      <c r="L95" s="652"/>
      <c r="M95" s="652"/>
      <c r="N95" s="652"/>
      <c r="O95" s="652"/>
      <c r="P95" s="652"/>
      <c r="Q95" s="652"/>
      <c r="R95" s="652"/>
      <c r="S95" s="652"/>
      <c r="T95" s="652"/>
      <c r="U95" s="652"/>
      <c r="V95" s="652"/>
      <c r="W95" s="652"/>
      <c r="X95" s="652"/>
      <c r="Y95" s="652"/>
      <c r="Z95" s="653"/>
      <c r="AB95" s="512" t="str">
        <f>G96</f>
        <v>Roadway expansion</v>
      </c>
      <c r="AC95" s="503"/>
      <c r="AD95" s="503"/>
      <c r="AE95" s="503"/>
      <c r="AF95" s="513"/>
      <c r="AG95" s="243">
        <v>3</v>
      </c>
    </row>
    <row r="96" spans="1:33" ht="15" customHeight="1" x14ac:dyDescent="0.2">
      <c r="A96" s="301"/>
      <c r="B96" s="301"/>
      <c r="C96" s="643"/>
      <c r="D96" s="528"/>
      <c r="E96" s="523"/>
      <c r="F96" s="524"/>
      <c r="G96" s="654" t="s">
        <v>129</v>
      </c>
      <c r="H96" s="654"/>
      <c r="I96" s="654"/>
      <c r="J96" s="654"/>
      <c r="K96" s="654"/>
      <c r="L96" s="654"/>
      <c r="M96" s="654"/>
      <c r="N96" s="654"/>
      <c r="O96" s="654"/>
      <c r="P96" s="654"/>
      <c r="Q96" s="654"/>
      <c r="R96" s="244" t="s">
        <v>105</v>
      </c>
      <c r="S96" s="605" t="s">
        <v>147</v>
      </c>
      <c r="T96" s="605"/>
      <c r="U96" s="655"/>
      <c r="V96" s="655"/>
      <c r="W96" s="656" t="s">
        <v>505</v>
      </c>
      <c r="X96" s="656"/>
      <c r="Y96" s="656"/>
      <c r="Z96" s="657"/>
    </row>
    <row r="97" spans="1:34" ht="16.5" thickBot="1" x14ac:dyDescent="0.25">
      <c r="A97" s="644"/>
      <c r="B97" s="644"/>
      <c r="C97" s="645"/>
      <c r="D97" s="529"/>
      <c r="E97" s="525"/>
      <c r="F97" s="526"/>
      <c r="G97" s="504" t="s">
        <v>180</v>
      </c>
      <c r="H97" s="496"/>
      <c r="I97" s="496"/>
      <c r="J97" s="496"/>
      <c r="K97" s="496"/>
      <c r="L97" s="496"/>
      <c r="M97" s="496"/>
      <c r="N97" s="496"/>
      <c r="O97" s="496"/>
      <c r="P97" s="496"/>
      <c r="Q97" s="496"/>
      <c r="R97" s="496"/>
      <c r="S97" s="496"/>
      <c r="T97" s="496"/>
      <c r="U97" s="496"/>
      <c r="V97" s="496"/>
      <c r="W97" s="496"/>
      <c r="X97" s="496"/>
      <c r="Y97" s="496"/>
      <c r="Z97" s="497"/>
    </row>
    <row r="98" spans="1:34" ht="15" customHeight="1" thickTop="1" x14ac:dyDescent="0.2">
      <c r="A98" s="521" t="s">
        <v>506</v>
      </c>
      <c r="B98" s="521"/>
      <c r="C98" s="522"/>
      <c r="D98" s="506" t="s">
        <v>56</v>
      </c>
      <c r="E98" s="506"/>
      <c r="F98" s="506"/>
      <c r="G98" s="490" t="s">
        <v>124</v>
      </c>
      <c r="H98" s="490"/>
      <c r="I98" s="490"/>
      <c r="J98" s="490"/>
      <c r="K98" s="490"/>
      <c r="L98" s="490"/>
      <c r="M98" s="490"/>
      <c r="N98" s="490"/>
      <c r="O98" s="490"/>
      <c r="P98" s="490"/>
      <c r="Q98" s="490"/>
      <c r="R98" s="205" t="s">
        <v>91</v>
      </c>
      <c r="S98" s="514" t="s">
        <v>98</v>
      </c>
      <c r="T98" s="514"/>
      <c r="U98" s="484">
        <v>5307</v>
      </c>
      <c r="V98" s="484"/>
      <c r="W98" s="485" t="s">
        <v>106</v>
      </c>
      <c r="X98" s="485"/>
      <c r="Y98" s="485"/>
      <c r="Z98" s="486"/>
      <c r="AB98" s="509" t="str">
        <f>G98</f>
        <v>Transit planning and administrative oversight</v>
      </c>
      <c r="AC98" s="510"/>
      <c r="AD98" s="510"/>
      <c r="AE98" s="510"/>
      <c r="AF98" s="510"/>
      <c r="AG98" s="209">
        <v>1</v>
      </c>
    </row>
    <row r="99" spans="1:34" ht="15" customHeight="1" thickBot="1" x14ac:dyDescent="0.25">
      <c r="A99" s="523"/>
      <c r="B99" s="523"/>
      <c r="C99" s="524"/>
      <c r="D99" s="624"/>
      <c r="E99" s="624"/>
      <c r="F99" s="624"/>
      <c r="G99" s="487" t="s">
        <v>171</v>
      </c>
      <c r="H99" s="488"/>
      <c r="I99" s="488"/>
      <c r="J99" s="488"/>
      <c r="K99" s="488"/>
      <c r="L99" s="488"/>
      <c r="M99" s="488"/>
      <c r="N99" s="488"/>
      <c r="O99" s="488"/>
      <c r="P99" s="488"/>
      <c r="Q99" s="488"/>
      <c r="R99" s="488"/>
      <c r="S99" s="488"/>
      <c r="T99" s="488"/>
      <c r="U99" s="488"/>
      <c r="V99" s="488"/>
      <c r="W99" s="488"/>
      <c r="X99" s="488"/>
      <c r="Y99" s="488"/>
      <c r="Z99" s="489"/>
      <c r="AB99" s="512" t="str">
        <f>G100</f>
        <v>Transportation planning (general)</v>
      </c>
      <c r="AC99" s="503"/>
      <c r="AD99" s="503"/>
      <c r="AE99" s="503"/>
      <c r="AF99" s="503"/>
      <c r="AG99" s="208">
        <v>1</v>
      </c>
    </row>
    <row r="100" spans="1:34" ht="15" customHeight="1" x14ac:dyDescent="0.2">
      <c r="A100" s="523"/>
      <c r="B100" s="523"/>
      <c r="C100" s="524"/>
      <c r="D100" s="506" t="s">
        <v>300</v>
      </c>
      <c r="E100" s="506"/>
      <c r="F100" s="506"/>
      <c r="G100" s="490" t="s">
        <v>507</v>
      </c>
      <c r="H100" s="490"/>
      <c r="I100" s="490"/>
      <c r="J100" s="490"/>
      <c r="K100" s="490"/>
      <c r="L100" s="490"/>
      <c r="M100" s="490"/>
      <c r="N100" s="490"/>
      <c r="O100" s="490"/>
      <c r="P100" s="490"/>
      <c r="Q100" s="490"/>
      <c r="R100" s="205" t="s">
        <v>91</v>
      </c>
      <c r="S100" s="514" t="s">
        <v>98</v>
      </c>
      <c r="T100" s="514"/>
      <c r="U100" s="640" t="s">
        <v>445</v>
      </c>
      <c r="V100" s="640"/>
      <c r="W100" s="492"/>
      <c r="X100" s="492"/>
      <c r="Y100" s="492"/>
      <c r="Z100" s="493"/>
      <c r="AB100" s="512" t="str">
        <f>G102</f>
        <v>Development of regional environmental protection plans</v>
      </c>
      <c r="AC100" s="503"/>
      <c r="AD100" s="503"/>
      <c r="AE100" s="503"/>
      <c r="AF100" s="503"/>
      <c r="AG100" s="208">
        <v>1</v>
      </c>
    </row>
    <row r="101" spans="1:34" ht="15" customHeight="1" thickBot="1" x14ac:dyDescent="0.25">
      <c r="A101" s="523"/>
      <c r="B101" s="523"/>
      <c r="C101" s="524"/>
      <c r="D101" s="624"/>
      <c r="E101" s="624"/>
      <c r="F101" s="624"/>
      <c r="G101" s="487" t="s">
        <v>172</v>
      </c>
      <c r="H101" s="488"/>
      <c r="I101" s="488"/>
      <c r="J101" s="488"/>
      <c r="K101" s="488"/>
      <c r="L101" s="488"/>
      <c r="M101" s="488"/>
      <c r="N101" s="488"/>
      <c r="O101" s="488"/>
      <c r="P101" s="488"/>
      <c r="Q101" s="488"/>
      <c r="R101" s="518"/>
      <c r="S101" s="518"/>
      <c r="T101" s="518"/>
      <c r="U101" s="518"/>
      <c r="V101" s="518"/>
      <c r="W101" s="518"/>
      <c r="X101" s="518"/>
      <c r="Y101" s="518"/>
      <c r="Z101" s="519"/>
      <c r="AB101" s="512" t="str">
        <f>G104</f>
        <v>Data collection / software / equip. or devel./implement of PbP system</v>
      </c>
      <c r="AC101" s="503"/>
      <c r="AD101" s="503"/>
      <c r="AE101" s="503"/>
      <c r="AF101" s="503"/>
      <c r="AG101" s="208">
        <v>3</v>
      </c>
    </row>
    <row r="102" spans="1:34" ht="22.9" customHeight="1" x14ac:dyDescent="0.2">
      <c r="A102" s="523"/>
      <c r="B102" s="523"/>
      <c r="C102" s="524"/>
      <c r="D102" s="506" t="s">
        <v>588</v>
      </c>
      <c r="E102" s="506"/>
      <c r="F102" s="506"/>
      <c r="G102" s="490" t="s">
        <v>125</v>
      </c>
      <c r="H102" s="490"/>
      <c r="I102" s="490"/>
      <c r="J102" s="490"/>
      <c r="K102" s="490"/>
      <c r="L102" s="490"/>
      <c r="M102" s="490"/>
      <c r="N102" s="490"/>
      <c r="O102" s="490"/>
      <c r="P102" s="490"/>
      <c r="Q102" s="490"/>
      <c r="R102" s="205" t="s">
        <v>91</v>
      </c>
      <c r="S102" s="514" t="s">
        <v>98</v>
      </c>
      <c r="T102" s="514"/>
      <c r="U102" s="640" t="s">
        <v>441</v>
      </c>
      <c r="V102" s="640"/>
      <c r="W102" s="492"/>
      <c r="X102" s="492"/>
      <c r="Y102" s="492"/>
      <c r="Z102" s="493"/>
      <c r="AB102" s="512" t="str">
        <f>G106</f>
        <v>Safety data collection / analysis and improvement of data</v>
      </c>
      <c r="AC102" s="503"/>
      <c r="AD102" s="503"/>
      <c r="AE102" s="503"/>
      <c r="AF102" s="503"/>
      <c r="AG102" s="208">
        <v>3</v>
      </c>
    </row>
    <row r="103" spans="1:34" ht="30.75" customHeight="1" thickBot="1" x14ac:dyDescent="0.25">
      <c r="A103" s="523"/>
      <c r="B103" s="523"/>
      <c r="C103" s="524"/>
      <c r="D103" s="624"/>
      <c r="E103" s="624"/>
      <c r="F103" s="624"/>
      <c r="G103" s="625" t="s">
        <v>597</v>
      </c>
      <c r="H103" s="626"/>
      <c r="I103" s="626"/>
      <c r="J103" s="626"/>
      <c r="K103" s="626"/>
      <c r="L103" s="626"/>
      <c r="M103" s="626"/>
      <c r="N103" s="626"/>
      <c r="O103" s="626"/>
      <c r="P103" s="626"/>
      <c r="Q103" s="626"/>
      <c r="R103" s="626"/>
      <c r="S103" s="626"/>
      <c r="T103" s="626"/>
      <c r="U103" s="626"/>
      <c r="V103" s="626"/>
      <c r="W103" s="626"/>
      <c r="X103" s="626"/>
      <c r="Y103" s="626"/>
      <c r="Z103" s="627"/>
      <c r="AB103" s="512" t="str">
        <f>G108</f>
        <v>Transportation safety planning or road safety audits</v>
      </c>
      <c r="AC103" s="503"/>
      <c r="AD103" s="503"/>
      <c r="AE103" s="503"/>
      <c r="AF103" s="503"/>
      <c r="AG103" s="208">
        <v>2</v>
      </c>
    </row>
    <row r="104" spans="1:34" ht="15" customHeight="1" x14ac:dyDescent="0.2">
      <c r="A104" s="523"/>
      <c r="B104" s="523"/>
      <c r="C104" s="524"/>
      <c r="D104" s="506" t="s">
        <v>58</v>
      </c>
      <c r="E104" s="506"/>
      <c r="F104" s="506"/>
      <c r="G104" s="490" t="s">
        <v>149</v>
      </c>
      <c r="H104" s="490"/>
      <c r="I104" s="490"/>
      <c r="J104" s="490"/>
      <c r="K104" s="490"/>
      <c r="L104" s="490"/>
      <c r="M104" s="490"/>
      <c r="N104" s="490"/>
      <c r="O104" s="490"/>
      <c r="P104" s="490"/>
      <c r="Q104" s="490"/>
      <c r="R104" s="205" t="s">
        <v>105</v>
      </c>
      <c r="S104" s="517" t="s">
        <v>147</v>
      </c>
      <c r="T104" s="517"/>
      <c r="U104" s="491"/>
      <c r="V104" s="491"/>
      <c r="W104" s="492"/>
      <c r="X104" s="492"/>
      <c r="Y104" s="492"/>
      <c r="Z104" s="493"/>
      <c r="AB104" s="503" t="str">
        <f>G110</f>
        <v>Land Use / Corridor Plan</v>
      </c>
      <c r="AC104" s="503"/>
      <c r="AD104" s="503"/>
      <c r="AE104" s="503"/>
      <c r="AG104" s="208">
        <v>2</v>
      </c>
    </row>
    <row r="105" spans="1:34" ht="15" customHeight="1" thickBot="1" x14ac:dyDescent="0.25">
      <c r="A105" s="523"/>
      <c r="B105" s="523"/>
      <c r="C105" s="524"/>
      <c r="D105" s="508"/>
      <c r="E105" s="508"/>
      <c r="F105" s="508"/>
      <c r="G105" s="487" t="s">
        <v>173</v>
      </c>
      <c r="H105" s="488"/>
      <c r="I105" s="488"/>
      <c r="J105" s="488"/>
      <c r="K105" s="488"/>
      <c r="L105" s="488"/>
      <c r="M105" s="488"/>
      <c r="N105" s="488"/>
      <c r="O105" s="488"/>
      <c r="P105" s="488"/>
      <c r="Q105" s="488"/>
      <c r="R105" s="488"/>
      <c r="S105" s="488"/>
      <c r="T105" s="488"/>
      <c r="U105" s="488"/>
      <c r="V105" s="488"/>
      <c r="W105" s="488"/>
      <c r="X105" s="488"/>
      <c r="Y105" s="488"/>
      <c r="Z105" s="489"/>
    </row>
    <row r="106" spans="1:34" ht="15" customHeight="1" x14ac:dyDescent="0.2">
      <c r="A106" s="523"/>
      <c r="B106" s="523"/>
      <c r="C106" s="524"/>
      <c r="D106" s="508"/>
      <c r="E106" s="508"/>
      <c r="F106" s="508"/>
      <c r="G106" s="630" t="s">
        <v>126</v>
      </c>
      <c r="H106" s="630"/>
      <c r="I106" s="630"/>
      <c r="J106" s="630"/>
      <c r="K106" s="630"/>
      <c r="L106" s="630"/>
      <c r="M106" s="630"/>
      <c r="N106" s="630"/>
      <c r="O106" s="630"/>
      <c r="P106" s="630"/>
      <c r="Q106" s="630"/>
      <c r="R106" s="245" t="s">
        <v>105</v>
      </c>
      <c r="S106" s="631" t="s">
        <v>147</v>
      </c>
      <c r="T106" s="631"/>
      <c r="U106" s="632"/>
      <c r="V106" s="632"/>
      <c r="W106" s="633"/>
      <c r="X106" s="633"/>
      <c r="Y106" s="633"/>
      <c r="Z106" s="634"/>
    </row>
    <row r="107" spans="1:34" ht="15" customHeight="1" thickBot="1" x14ac:dyDescent="0.25">
      <c r="A107" s="523"/>
      <c r="B107" s="523"/>
      <c r="C107" s="524"/>
      <c r="D107" s="508"/>
      <c r="E107" s="508"/>
      <c r="F107" s="628"/>
      <c r="G107" s="635" t="s">
        <v>174</v>
      </c>
      <c r="H107" s="488"/>
      <c r="I107" s="488"/>
      <c r="J107" s="488"/>
      <c r="K107" s="488"/>
      <c r="L107" s="488"/>
      <c r="M107" s="488"/>
      <c r="N107" s="488"/>
      <c r="O107" s="488"/>
      <c r="P107" s="488"/>
      <c r="Q107" s="488"/>
      <c r="R107" s="518"/>
      <c r="S107" s="518"/>
      <c r="T107" s="518"/>
      <c r="U107" s="518"/>
      <c r="V107" s="518"/>
      <c r="W107" s="518"/>
      <c r="X107" s="518"/>
      <c r="Y107" s="518"/>
      <c r="Z107" s="636"/>
    </row>
    <row r="108" spans="1:34" ht="15" customHeight="1" x14ac:dyDescent="0.2">
      <c r="A108" s="523"/>
      <c r="B108" s="523"/>
      <c r="C108" s="524"/>
      <c r="D108" s="508"/>
      <c r="E108" s="508"/>
      <c r="F108" s="508"/>
      <c r="G108" s="490" t="s">
        <v>127</v>
      </c>
      <c r="H108" s="490"/>
      <c r="I108" s="490"/>
      <c r="J108" s="490"/>
      <c r="K108" s="490"/>
      <c r="L108" s="490"/>
      <c r="M108" s="490"/>
      <c r="N108" s="490"/>
      <c r="O108" s="490"/>
      <c r="P108" s="490"/>
      <c r="Q108" s="490"/>
      <c r="R108" s="205" t="s">
        <v>92</v>
      </c>
      <c r="S108" s="517" t="s">
        <v>147</v>
      </c>
      <c r="T108" s="517"/>
      <c r="U108" s="491"/>
      <c r="V108" s="491"/>
      <c r="W108" s="492"/>
      <c r="X108" s="492"/>
      <c r="Y108" s="492"/>
      <c r="Z108" s="493"/>
    </row>
    <row r="109" spans="1:34" ht="15" customHeight="1" thickBot="1" x14ac:dyDescent="0.25">
      <c r="A109" s="523"/>
      <c r="B109" s="523"/>
      <c r="C109" s="524"/>
      <c r="D109" s="629"/>
      <c r="E109" s="629"/>
      <c r="F109" s="629"/>
      <c r="G109" s="637" t="s">
        <v>175</v>
      </c>
      <c r="H109" s="638"/>
      <c r="I109" s="638"/>
      <c r="J109" s="638"/>
      <c r="K109" s="638"/>
      <c r="L109" s="638"/>
      <c r="M109" s="638"/>
      <c r="N109" s="638"/>
      <c r="O109" s="638"/>
      <c r="P109" s="638"/>
      <c r="Q109" s="638"/>
      <c r="R109" s="638"/>
      <c r="S109" s="638"/>
      <c r="T109" s="638"/>
      <c r="U109" s="638"/>
      <c r="V109" s="638"/>
      <c r="W109" s="638"/>
      <c r="X109" s="638"/>
      <c r="Y109" s="638"/>
      <c r="Z109" s="639"/>
    </row>
    <row r="110" spans="1:34" ht="15" customHeight="1" x14ac:dyDescent="0.2">
      <c r="A110" s="523"/>
      <c r="B110" s="523"/>
      <c r="C110" s="524"/>
      <c r="D110" s="599" t="s">
        <v>57</v>
      </c>
      <c r="E110" s="600"/>
      <c r="F110" s="601"/>
      <c r="G110" s="602" t="s">
        <v>508</v>
      </c>
      <c r="H110" s="603"/>
      <c r="I110" s="603"/>
      <c r="J110" s="603"/>
      <c r="K110" s="603"/>
      <c r="L110" s="603"/>
      <c r="M110" s="603"/>
      <c r="N110" s="603"/>
      <c r="O110" s="603"/>
      <c r="P110" s="603"/>
      <c r="Q110" s="604"/>
      <c r="R110" s="247" t="s">
        <v>92</v>
      </c>
      <c r="S110" s="605" t="s">
        <v>147</v>
      </c>
      <c r="T110" s="605"/>
      <c r="U110" s="606"/>
      <c r="V110" s="607"/>
      <c r="W110" s="607"/>
      <c r="X110" s="607"/>
      <c r="Y110" s="607"/>
      <c r="Z110" s="607"/>
    </row>
    <row r="111" spans="1:34" ht="15" customHeight="1" thickBot="1" x14ac:dyDescent="0.25">
      <c r="A111" s="525"/>
      <c r="B111" s="525"/>
      <c r="C111" s="526"/>
      <c r="D111" s="529"/>
      <c r="E111" s="525"/>
      <c r="F111" s="526"/>
      <c r="G111" s="574" t="s">
        <v>509</v>
      </c>
      <c r="H111" s="575"/>
      <c r="I111" s="575"/>
      <c r="J111" s="575"/>
      <c r="K111" s="575"/>
      <c r="L111" s="575"/>
      <c r="M111" s="575"/>
      <c r="N111" s="575"/>
      <c r="O111" s="575"/>
      <c r="P111" s="575"/>
      <c r="Q111" s="575"/>
      <c r="R111" s="575"/>
      <c r="S111" s="575"/>
      <c r="T111" s="575"/>
      <c r="U111" s="575"/>
      <c r="V111" s="575"/>
      <c r="W111" s="575"/>
      <c r="X111" s="575"/>
      <c r="Y111" s="575"/>
      <c r="Z111" s="575"/>
    </row>
    <row r="112" spans="1:34" ht="13.9" customHeight="1" thickTop="1" x14ac:dyDescent="0.3">
      <c r="A112" s="608" t="s">
        <v>301</v>
      </c>
      <c r="B112" s="609"/>
      <c r="C112" s="610"/>
      <c r="D112" s="617" t="s">
        <v>57</v>
      </c>
      <c r="E112" s="609"/>
      <c r="F112" s="618"/>
      <c r="G112" s="555" t="s">
        <v>302</v>
      </c>
      <c r="H112" s="556"/>
      <c r="I112" s="556"/>
      <c r="J112" s="556"/>
      <c r="K112" s="556"/>
      <c r="L112" s="556"/>
      <c r="M112" s="556"/>
      <c r="N112" s="556"/>
      <c r="O112" s="556"/>
      <c r="P112" s="556"/>
      <c r="Q112" s="557"/>
      <c r="R112" s="207" t="s">
        <v>91</v>
      </c>
      <c r="S112" s="499" t="s">
        <v>98</v>
      </c>
      <c r="T112" s="499"/>
      <c r="U112" s="248" t="s">
        <v>303</v>
      </c>
      <c r="V112" s="248"/>
      <c r="W112" s="501" t="s">
        <v>131</v>
      </c>
      <c r="X112" s="501"/>
      <c r="Y112" s="501"/>
      <c r="Z112" s="502"/>
      <c r="AA112" s="1"/>
      <c r="AB112" s="510" t="str">
        <f>G112</f>
        <v>TOD Planning</v>
      </c>
      <c r="AC112" s="510"/>
      <c r="AD112" s="510"/>
      <c r="AE112" s="510"/>
      <c r="AF112" s="510"/>
      <c r="AG112" s="209">
        <v>1</v>
      </c>
      <c r="AH112" s="1"/>
    </row>
    <row r="113" spans="1:34" ht="13.9" customHeight="1" thickBot="1" x14ac:dyDescent="0.35">
      <c r="A113" s="611"/>
      <c r="B113" s="612"/>
      <c r="C113" s="613"/>
      <c r="D113" s="619"/>
      <c r="E113" s="612"/>
      <c r="F113" s="620"/>
      <c r="G113" s="563" t="s">
        <v>304</v>
      </c>
      <c r="H113" s="564"/>
      <c r="I113" s="564"/>
      <c r="J113" s="564"/>
      <c r="K113" s="564"/>
      <c r="L113" s="564"/>
      <c r="M113" s="564"/>
      <c r="N113" s="564"/>
      <c r="O113" s="564"/>
      <c r="P113" s="564"/>
      <c r="Q113" s="564"/>
      <c r="R113" s="564"/>
      <c r="S113" s="564"/>
      <c r="T113" s="587"/>
      <c r="U113" s="216"/>
      <c r="V113" s="216"/>
      <c r="W113" s="216"/>
      <c r="X113" s="216"/>
      <c r="Y113" s="216"/>
      <c r="Z113" s="217"/>
      <c r="AA113" s="1"/>
      <c r="AB113" s="503" t="str">
        <f>G114</f>
        <v>TOD - Supportive Policy</v>
      </c>
      <c r="AC113" s="503"/>
      <c r="AD113" s="503"/>
      <c r="AE113" s="503"/>
      <c r="AF113" s="503"/>
      <c r="AG113" s="208">
        <v>1</v>
      </c>
      <c r="AH113" s="1"/>
    </row>
    <row r="114" spans="1:34" ht="13.9" customHeight="1" thickTop="1" x14ac:dyDescent="0.3">
      <c r="A114" s="611"/>
      <c r="B114" s="612"/>
      <c r="C114" s="613"/>
      <c r="D114" s="619"/>
      <c r="E114" s="612"/>
      <c r="F114" s="620"/>
      <c r="G114" s="588" t="s">
        <v>510</v>
      </c>
      <c r="H114" s="589"/>
      <c r="I114" s="589"/>
      <c r="J114" s="589"/>
      <c r="K114" s="589"/>
      <c r="L114" s="589"/>
      <c r="M114" s="589"/>
      <c r="N114" s="589"/>
      <c r="O114" s="589"/>
      <c r="P114" s="589"/>
      <c r="Q114" s="249" t="s">
        <v>91</v>
      </c>
      <c r="R114" s="590" t="s">
        <v>98</v>
      </c>
      <c r="S114" s="591"/>
      <c r="T114" s="592" t="s">
        <v>303</v>
      </c>
      <c r="U114" s="593"/>
      <c r="V114" s="594" t="s">
        <v>131</v>
      </c>
      <c r="W114" s="594"/>
      <c r="X114" s="594"/>
      <c r="Y114" s="595"/>
      <c r="Z114" s="246"/>
      <c r="AA114" s="1"/>
      <c r="AB114" s="219" t="str">
        <f>G116</f>
        <v>TOD Implementation</v>
      </c>
      <c r="AC114" s="219"/>
      <c r="AD114" s="219"/>
      <c r="AE114" s="219"/>
      <c r="AF114" s="219"/>
      <c r="AG114" s="208">
        <v>1</v>
      </c>
      <c r="AH114" s="1"/>
    </row>
    <row r="115" spans="1:34" ht="13.9" customHeight="1" thickBot="1" x14ac:dyDescent="0.35">
      <c r="A115" s="611"/>
      <c r="B115" s="612"/>
      <c r="C115" s="613"/>
      <c r="D115" s="619"/>
      <c r="E115" s="612"/>
      <c r="F115" s="620"/>
      <c r="G115" s="563" t="s">
        <v>511</v>
      </c>
      <c r="H115" s="564"/>
      <c r="I115" s="564"/>
      <c r="J115" s="564"/>
      <c r="K115" s="564"/>
      <c r="L115" s="564"/>
      <c r="M115" s="564"/>
      <c r="N115" s="564"/>
      <c r="O115" s="564"/>
      <c r="P115" s="564"/>
      <c r="Q115" s="564"/>
      <c r="R115" s="564"/>
      <c r="S115" s="564"/>
      <c r="T115" s="564"/>
      <c r="U115" s="564"/>
      <c r="V115" s="564"/>
      <c r="W115" s="564"/>
      <c r="X115" s="564"/>
      <c r="Y115" s="564"/>
      <c r="Z115" s="246"/>
      <c r="AA115" s="1"/>
      <c r="AB115" s="219"/>
      <c r="AC115" s="219"/>
      <c r="AD115" s="219"/>
      <c r="AE115" s="219"/>
      <c r="AF115" s="219"/>
      <c r="AG115" s="208"/>
      <c r="AH115" s="1"/>
    </row>
    <row r="116" spans="1:34" ht="13.9" customHeight="1" x14ac:dyDescent="0.2">
      <c r="A116" s="611"/>
      <c r="B116" s="612"/>
      <c r="C116" s="613"/>
      <c r="D116" s="619"/>
      <c r="E116" s="612"/>
      <c r="F116" s="620"/>
      <c r="G116" s="596" t="s">
        <v>305</v>
      </c>
      <c r="H116" s="597"/>
      <c r="I116" s="597"/>
      <c r="J116" s="597"/>
      <c r="K116" s="597"/>
      <c r="L116" s="597"/>
      <c r="M116" s="597"/>
      <c r="N116" s="597"/>
      <c r="O116" s="597"/>
      <c r="P116" s="597"/>
      <c r="Q116" s="598"/>
      <c r="R116" s="205" t="s">
        <v>91</v>
      </c>
      <c r="S116" s="483" t="s">
        <v>98</v>
      </c>
      <c r="T116" s="483"/>
      <c r="U116" s="250" t="s">
        <v>303</v>
      </c>
      <c r="V116" s="250"/>
      <c r="W116" s="485" t="s">
        <v>131</v>
      </c>
      <c r="X116" s="485"/>
      <c r="Y116" s="485"/>
      <c r="Z116" s="486"/>
    </row>
    <row r="117" spans="1:34" ht="13.9" customHeight="1" thickBot="1" x14ac:dyDescent="0.25">
      <c r="A117" s="614"/>
      <c r="B117" s="615"/>
      <c r="C117" s="616"/>
      <c r="D117" s="621"/>
      <c r="E117" s="615"/>
      <c r="F117" s="622"/>
      <c r="G117" s="574" t="s">
        <v>598</v>
      </c>
      <c r="H117" s="575"/>
      <c r="I117" s="575"/>
      <c r="J117" s="575"/>
      <c r="K117" s="575"/>
      <c r="L117" s="575"/>
      <c r="M117" s="575"/>
      <c r="N117" s="575"/>
      <c r="O117" s="575"/>
      <c r="P117" s="575"/>
      <c r="Q117" s="575"/>
      <c r="R117" s="575"/>
      <c r="S117" s="575"/>
      <c r="T117" s="623"/>
      <c r="U117" s="220"/>
      <c r="V117" s="220"/>
      <c r="W117" s="220"/>
      <c r="X117" s="220"/>
      <c r="Y117" s="220"/>
      <c r="Z117" s="251"/>
    </row>
    <row r="118" spans="1:34" ht="14.25" customHeight="1" thickTop="1" x14ac:dyDescent="0.2">
      <c r="A118" s="641" t="s">
        <v>443</v>
      </c>
      <c r="B118" s="641"/>
      <c r="C118" s="641"/>
      <c r="D118" s="688" t="s">
        <v>58</v>
      </c>
      <c r="E118" s="641"/>
      <c r="F118" s="642"/>
      <c r="G118" s="580" t="s">
        <v>512</v>
      </c>
      <c r="H118" s="580"/>
      <c r="I118" s="580"/>
      <c r="J118" s="580"/>
      <c r="K118" s="580"/>
      <c r="L118" s="580"/>
      <c r="M118" s="580"/>
      <c r="N118" s="580"/>
      <c r="O118" s="580"/>
      <c r="P118" s="580"/>
      <c r="Q118" s="580"/>
      <c r="R118" s="205" t="s">
        <v>91</v>
      </c>
      <c r="S118" s="514" t="s">
        <v>98</v>
      </c>
      <c r="T118" s="514"/>
      <c r="U118" s="517" t="s">
        <v>17</v>
      </c>
      <c r="V118" s="517"/>
      <c r="W118" s="515" t="s">
        <v>130</v>
      </c>
      <c r="X118" s="515"/>
      <c r="Y118" s="515"/>
      <c r="Z118" s="516"/>
      <c r="AB118" s="704" t="str">
        <f>G118</f>
        <v>Roadway Rehabilitation - Safety</v>
      </c>
      <c r="AC118" s="704"/>
      <c r="AD118" s="704"/>
      <c r="AE118" s="704"/>
      <c r="AF118" s="704"/>
      <c r="AG118" s="252">
        <v>1</v>
      </c>
    </row>
    <row r="119" spans="1:34" ht="14.25" customHeight="1" thickBot="1" x14ac:dyDescent="0.25">
      <c r="A119" s="301"/>
      <c r="B119" s="301"/>
      <c r="C119" s="301"/>
      <c r="D119" s="689"/>
      <c r="E119" s="301"/>
      <c r="F119" s="643"/>
      <c r="G119" s="579" t="s">
        <v>513</v>
      </c>
      <c r="H119" s="518"/>
      <c r="I119" s="518"/>
      <c r="J119" s="518"/>
      <c r="K119" s="518"/>
      <c r="L119" s="518"/>
      <c r="M119" s="518"/>
      <c r="N119" s="518"/>
      <c r="O119" s="518"/>
      <c r="P119" s="518"/>
      <c r="Q119" s="518"/>
      <c r="R119" s="518"/>
      <c r="S119" s="518"/>
      <c r="T119" s="518"/>
      <c r="U119" s="518"/>
      <c r="V119" s="518"/>
      <c r="W119" s="518"/>
      <c r="X119" s="518"/>
      <c r="Y119" s="518"/>
      <c r="Z119" s="519"/>
      <c r="AB119" s="512" t="str">
        <f>G120</f>
        <v>Intersection safety modifications</v>
      </c>
      <c r="AC119" s="503"/>
      <c r="AD119" s="503"/>
      <c r="AE119" s="503"/>
      <c r="AF119" s="513"/>
      <c r="AG119" s="199">
        <v>1</v>
      </c>
    </row>
    <row r="120" spans="1:34" ht="14.25" customHeight="1" x14ac:dyDescent="0.2">
      <c r="A120" s="301"/>
      <c r="B120" s="301"/>
      <c r="C120" s="301"/>
      <c r="D120" s="689"/>
      <c r="E120" s="301"/>
      <c r="F120" s="643"/>
      <c r="G120" s="580" t="s">
        <v>436</v>
      </c>
      <c r="H120" s="580"/>
      <c r="I120" s="580"/>
      <c r="J120" s="580"/>
      <c r="K120" s="580"/>
      <c r="L120" s="580"/>
      <c r="M120" s="580"/>
      <c r="N120" s="580"/>
      <c r="O120" s="580"/>
      <c r="P120" s="580"/>
      <c r="Q120" s="580"/>
      <c r="R120" s="202" t="s">
        <v>91</v>
      </c>
      <c r="S120" s="483" t="s">
        <v>98</v>
      </c>
      <c r="T120" s="483"/>
      <c r="U120" s="484" t="s">
        <v>17</v>
      </c>
      <c r="V120" s="484"/>
      <c r="W120" s="485" t="s">
        <v>130</v>
      </c>
      <c r="X120" s="485"/>
      <c r="Y120" s="485"/>
      <c r="Z120" s="486"/>
      <c r="AB120" s="512" t="str">
        <f>G122</f>
        <v>Intelligent Transportation Systems</v>
      </c>
      <c r="AC120" s="503"/>
      <c r="AD120" s="503"/>
      <c r="AE120" s="503"/>
      <c r="AF120" s="513"/>
      <c r="AG120" s="199">
        <v>2</v>
      </c>
    </row>
    <row r="121" spans="1:34" ht="14.25" customHeight="1" thickBot="1" x14ac:dyDescent="0.25">
      <c r="A121" s="301"/>
      <c r="B121" s="301"/>
      <c r="C121" s="301"/>
      <c r="D121" s="689"/>
      <c r="E121" s="301"/>
      <c r="F121" s="643"/>
      <c r="G121" s="579" t="s">
        <v>599</v>
      </c>
      <c r="H121" s="518"/>
      <c r="I121" s="518"/>
      <c r="J121" s="518"/>
      <c r="K121" s="518"/>
      <c r="L121" s="518"/>
      <c r="M121" s="518"/>
      <c r="N121" s="518"/>
      <c r="O121" s="518"/>
      <c r="P121" s="518"/>
      <c r="Q121" s="518"/>
      <c r="R121" s="518"/>
      <c r="S121" s="518"/>
      <c r="T121" s="518"/>
      <c r="U121" s="518"/>
      <c r="V121" s="518"/>
      <c r="W121" s="518"/>
      <c r="X121" s="518"/>
      <c r="Y121" s="518"/>
      <c r="Z121" s="519"/>
      <c r="AB121" s="512" t="str">
        <f>G124</f>
        <v>Pavement rehabilitation or reconstruction</v>
      </c>
      <c r="AC121" s="503"/>
      <c r="AD121" s="503"/>
      <c r="AE121" s="503"/>
      <c r="AF121" s="513"/>
      <c r="AG121" s="199">
        <v>2</v>
      </c>
    </row>
    <row r="122" spans="1:34" ht="14.25" customHeight="1" x14ac:dyDescent="0.2">
      <c r="A122" s="301"/>
      <c r="B122" s="301"/>
      <c r="C122" s="301"/>
      <c r="D122" s="689"/>
      <c r="E122" s="301"/>
      <c r="F122" s="643"/>
      <c r="G122" s="549" t="s">
        <v>132</v>
      </c>
      <c r="H122" s="549"/>
      <c r="I122" s="549"/>
      <c r="J122" s="549"/>
      <c r="K122" s="549"/>
      <c r="L122" s="549"/>
      <c r="M122" s="549"/>
      <c r="N122" s="549"/>
      <c r="O122" s="549"/>
      <c r="P122" s="549"/>
      <c r="Q122" s="549"/>
      <c r="R122" s="18" t="s">
        <v>92</v>
      </c>
      <c r="S122" s="550" t="s">
        <v>147</v>
      </c>
      <c r="T122" s="550"/>
      <c r="U122" s="584"/>
      <c r="V122" s="584"/>
      <c r="W122" s="585"/>
      <c r="X122" s="585"/>
      <c r="Y122" s="585"/>
      <c r="Z122" s="586"/>
      <c r="AB122" s="512" t="str">
        <f>G126</f>
        <v>Railway-highway grade crossings</v>
      </c>
      <c r="AC122" s="503"/>
      <c r="AD122" s="503"/>
      <c r="AE122" s="503"/>
      <c r="AF122" s="513"/>
      <c r="AG122" s="199">
        <v>2</v>
      </c>
    </row>
    <row r="123" spans="1:34" ht="14.25" customHeight="1" thickBot="1" x14ac:dyDescent="0.25">
      <c r="A123" s="301"/>
      <c r="B123" s="301"/>
      <c r="C123" s="301"/>
      <c r="D123" s="689"/>
      <c r="E123" s="301"/>
      <c r="F123" s="643"/>
      <c r="G123" s="546" t="s">
        <v>442</v>
      </c>
      <c r="H123" s="547"/>
      <c r="I123" s="547"/>
      <c r="J123" s="547"/>
      <c r="K123" s="547"/>
      <c r="L123" s="547"/>
      <c r="M123" s="547"/>
      <c r="N123" s="547"/>
      <c r="O123" s="547"/>
      <c r="P123" s="547"/>
      <c r="Q123" s="547"/>
      <c r="R123" s="547"/>
      <c r="S123" s="547"/>
      <c r="T123" s="547"/>
      <c r="U123" s="547"/>
      <c r="V123" s="547"/>
      <c r="W123" s="547"/>
      <c r="X123" s="547"/>
      <c r="Y123" s="547"/>
      <c r="Z123" s="548"/>
      <c r="AB123" s="512" t="str">
        <f>G128</f>
        <v>Intersection congestion modifications</v>
      </c>
      <c r="AC123" s="503"/>
      <c r="AD123" s="503"/>
      <c r="AE123" s="503"/>
      <c r="AF123" s="513"/>
      <c r="AG123" s="199">
        <v>2</v>
      </c>
    </row>
    <row r="124" spans="1:34" ht="14.25" customHeight="1" x14ac:dyDescent="0.2">
      <c r="A124" s="301"/>
      <c r="B124" s="301"/>
      <c r="C124" s="301"/>
      <c r="D124" s="689"/>
      <c r="E124" s="301"/>
      <c r="F124" s="643"/>
      <c r="G124" s="580" t="s">
        <v>133</v>
      </c>
      <c r="H124" s="580"/>
      <c r="I124" s="580"/>
      <c r="J124" s="580"/>
      <c r="K124" s="580"/>
      <c r="L124" s="580"/>
      <c r="M124" s="580"/>
      <c r="N124" s="580"/>
      <c r="O124" s="580"/>
      <c r="P124" s="580"/>
      <c r="Q124" s="580"/>
      <c r="R124" s="202" t="s">
        <v>92</v>
      </c>
      <c r="S124" s="483" t="s">
        <v>98</v>
      </c>
      <c r="T124" s="483"/>
      <c r="U124" s="484" t="s">
        <v>441</v>
      </c>
      <c r="V124" s="484"/>
      <c r="W124" s="485" t="s">
        <v>106</v>
      </c>
      <c r="X124" s="485"/>
      <c r="Y124" s="485"/>
      <c r="Z124" s="486"/>
      <c r="AB124" s="512" t="str">
        <f>G130</f>
        <v>Traffic monitoring / management / control</v>
      </c>
      <c r="AC124" s="503"/>
      <c r="AD124" s="503"/>
      <c r="AE124" s="503"/>
      <c r="AF124" s="513"/>
      <c r="AG124" s="199">
        <v>2</v>
      </c>
    </row>
    <row r="125" spans="1:34" ht="14.25" customHeight="1" thickBot="1" x14ac:dyDescent="0.25">
      <c r="A125" s="301"/>
      <c r="B125" s="301"/>
      <c r="C125" s="301"/>
      <c r="D125" s="689"/>
      <c r="E125" s="301"/>
      <c r="F125" s="643"/>
      <c r="G125" s="579" t="s">
        <v>600</v>
      </c>
      <c r="H125" s="518"/>
      <c r="I125" s="518"/>
      <c r="J125" s="518"/>
      <c r="K125" s="518"/>
      <c r="L125" s="518"/>
      <c r="M125" s="518"/>
      <c r="N125" s="518"/>
      <c r="O125" s="518"/>
      <c r="P125" s="518"/>
      <c r="Q125" s="518"/>
      <c r="R125" s="518"/>
      <c r="S125" s="518"/>
      <c r="T125" s="518"/>
      <c r="U125" s="518"/>
      <c r="V125" s="518"/>
      <c r="W125" s="518"/>
      <c r="X125" s="518"/>
      <c r="Y125" s="518"/>
      <c r="Z125" s="519"/>
      <c r="AB125" s="512" t="str">
        <f>G132</f>
        <v>Bridge replacement, rehabilitation or reconstruction</v>
      </c>
      <c r="AC125" s="503"/>
      <c r="AD125" s="503"/>
      <c r="AE125" s="503"/>
      <c r="AF125" s="513"/>
      <c r="AG125" s="199">
        <v>2</v>
      </c>
    </row>
    <row r="126" spans="1:34" ht="14.25" customHeight="1" x14ac:dyDescent="0.2">
      <c r="A126" s="301"/>
      <c r="B126" s="301"/>
      <c r="C126" s="301"/>
      <c r="D126" s="689"/>
      <c r="E126" s="301"/>
      <c r="F126" s="643"/>
      <c r="G126" s="580" t="s">
        <v>55</v>
      </c>
      <c r="H126" s="580"/>
      <c r="I126" s="580"/>
      <c r="J126" s="580"/>
      <c r="K126" s="580"/>
      <c r="L126" s="580"/>
      <c r="M126" s="580"/>
      <c r="N126" s="580"/>
      <c r="O126" s="580"/>
      <c r="P126" s="580"/>
      <c r="Q126" s="580"/>
      <c r="R126" s="202" t="s">
        <v>92</v>
      </c>
      <c r="S126" s="483" t="s">
        <v>98</v>
      </c>
      <c r="T126" s="483"/>
      <c r="U126" s="484" t="s">
        <v>17</v>
      </c>
      <c r="V126" s="484"/>
      <c r="W126" s="485" t="s">
        <v>130</v>
      </c>
      <c r="X126" s="485"/>
      <c r="Y126" s="485"/>
      <c r="Z126" s="486"/>
      <c r="AB126" s="512" t="str">
        <f>G134</f>
        <v>Emergency communications equipment / priority control systems</v>
      </c>
      <c r="AC126" s="503"/>
      <c r="AD126" s="503"/>
      <c r="AE126" s="503"/>
      <c r="AF126" s="513"/>
      <c r="AG126" s="199">
        <v>2</v>
      </c>
    </row>
    <row r="127" spans="1:34" ht="14.25" customHeight="1" thickBot="1" x14ac:dyDescent="0.25">
      <c r="A127" s="301"/>
      <c r="B127" s="301"/>
      <c r="C127" s="301"/>
      <c r="D127" s="689"/>
      <c r="E127" s="301"/>
      <c r="F127" s="643"/>
      <c r="G127" s="579" t="s">
        <v>181</v>
      </c>
      <c r="H127" s="518"/>
      <c r="I127" s="518"/>
      <c r="J127" s="518"/>
      <c r="K127" s="518"/>
      <c r="L127" s="518"/>
      <c r="M127" s="518"/>
      <c r="N127" s="518"/>
      <c r="O127" s="518"/>
      <c r="P127" s="518"/>
      <c r="Q127" s="518"/>
      <c r="R127" s="518"/>
      <c r="S127" s="518"/>
      <c r="T127" s="518"/>
      <c r="U127" s="518"/>
      <c r="V127" s="518"/>
      <c r="W127" s="518"/>
      <c r="X127" s="518"/>
      <c r="Y127" s="518"/>
      <c r="Z127" s="519"/>
      <c r="AB127" s="512" t="str">
        <f>G136</f>
        <v>Travel demand management strategies / programs</v>
      </c>
      <c r="AC127" s="503"/>
      <c r="AD127" s="503"/>
      <c r="AE127" s="503"/>
      <c r="AF127" s="513"/>
      <c r="AG127" s="199">
        <v>2</v>
      </c>
    </row>
    <row r="128" spans="1:34" ht="14.25" customHeight="1" x14ac:dyDescent="0.2">
      <c r="A128" s="301"/>
      <c r="B128" s="301"/>
      <c r="C128" s="301"/>
      <c r="D128" s="689"/>
      <c r="E128" s="301"/>
      <c r="F128" s="643"/>
      <c r="G128" s="580" t="s">
        <v>435</v>
      </c>
      <c r="H128" s="580"/>
      <c r="I128" s="580"/>
      <c r="J128" s="580"/>
      <c r="K128" s="580"/>
      <c r="L128" s="580"/>
      <c r="M128" s="580"/>
      <c r="N128" s="580"/>
      <c r="O128" s="580"/>
      <c r="P128" s="580"/>
      <c r="Q128" s="580"/>
      <c r="R128" s="202" t="s">
        <v>92</v>
      </c>
      <c r="S128" s="483" t="s">
        <v>98</v>
      </c>
      <c r="T128" s="483"/>
      <c r="U128" s="484" t="s">
        <v>16</v>
      </c>
      <c r="V128" s="484"/>
      <c r="W128" s="485" t="s">
        <v>123</v>
      </c>
      <c r="X128" s="485"/>
      <c r="Y128" s="485"/>
      <c r="Z128" s="486"/>
      <c r="AB128" s="512" t="str">
        <f>G138</f>
        <v>Traffic Signal moderization</v>
      </c>
      <c r="AC128" s="503"/>
      <c r="AD128" s="503"/>
      <c r="AE128" s="503"/>
      <c r="AF128" s="513"/>
      <c r="AG128" s="199">
        <v>2</v>
      </c>
    </row>
    <row r="129" spans="1:33" ht="14.25" customHeight="1" thickBot="1" x14ac:dyDescent="0.25">
      <c r="A129" s="301"/>
      <c r="B129" s="301"/>
      <c r="C129" s="301"/>
      <c r="D129" s="689"/>
      <c r="E129" s="301"/>
      <c r="F129" s="643"/>
      <c r="G129" s="579" t="s">
        <v>182</v>
      </c>
      <c r="H129" s="518"/>
      <c r="I129" s="518"/>
      <c r="J129" s="518"/>
      <c r="K129" s="518"/>
      <c r="L129" s="518"/>
      <c r="M129" s="518"/>
      <c r="N129" s="518"/>
      <c r="O129" s="518"/>
      <c r="P129" s="518"/>
      <c r="Q129" s="518"/>
      <c r="R129" s="518"/>
      <c r="S129" s="518"/>
      <c r="T129" s="518"/>
      <c r="U129" s="518"/>
      <c r="V129" s="518"/>
      <c r="W129" s="518"/>
      <c r="X129" s="518"/>
      <c r="Y129" s="518"/>
      <c r="Z129" s="519"/>
      <c r="AB129" s="581" t="str">
        <f>G140</f>
        <v>Safety devices/control, rumbles, skid resist., or remove obstacles at crash loc.</v>
      </c>
      <c r="AC129" s="582"/>
      <c r="AD129" s="582"/>
      <c r="AE129" s="582"/>
      <c r="AF129" s="583"/>
      <c r="AG129" s="199">
        <v>1</v>
      </c>
    </row>
    <row r="130" spans="1:33" ht="14.25" customHeight="1" x14ac:dyDescent="0.2">
      <c r="A130" s="301"/>
      <c r="B130" s="301"/>
      <c r="C130" s="301"/>
      <c r="D130" s="689"/>
      <c r="E130" s="301"/>
      <c r="F130" s="643"/>
      <c r="G130" s="580" t="s">
        <v>134</v>
      </c>
      <c r="H130" s="580"/>
      <c r="I130" s="580"/>
      <c r="J130" s="580"/>
      <c r="K130" s="580"/>
      <c r="L130" s="580"/>
      <c r="M130" s="580"/>
      <c r="N130" s="580"/>
      <c r="O130" s="580"/>
      <c r="P130" s="580"/>
      <c r="Q130" s="580"/>
      <c r="R130" s="202" t="s">
        <v>92</v>
      </c>
      <c r="S130" s="484" t="s">
        <v>147</v>
      </c>
      <c r="T130" s="484"/>
      <c r="U130" s="491"/>
      <c r="V130" s="491"/>
      <c r="W130" s="492"/>
      <c r="X130" s="492"/>
      <c r="Y130" s="492"/>
      <c r="Z130" s="493"/>
      <c r="AB130" s="512" t="str">
        <f>G142</f>
        <v>Construction and operational modifications on high-risk rural roads</v>
      </c>
      <c r="AC130" s="503"/>
      <c r="AD130" s="503"/>
      <c r="AE130" s="503"/>
      <c r="AF130" s="513"/>
      <c r="AG130" s="199">
        <v>3</v>
      </c>
    </row>
    <row r="131" spans="1:33" ht="14.25" customHeight="1" thickBot="1" x14ac:dyDescent="0.25">
      <c r="A131" s="301"/>
      <c r="B131" s="301"/>
      <c r="C131" s="301"/>
      <c r="D131" s="689"/>
      <c r="E131" s="301"/>
      <c r="F131" s="643"/>
      <c r="G131" s="579" t="s">
        <v>183</v>
      </c>
      <c r="H131" s="518"/>
      <c r="I131" s="518"/>
      <c r="J131" s="518"/>
      <c r="K131" s="518"/>
      <c r="L131" s="518"/>
      <c r="M131" s="518"/>
      <c r="N131" s="518"/>
      <c r="O131" s="518"/>
      <c r="P131" s="518"/>
      <c r="Q131" s="518"/>
      <c r="R131" s="518"/>
      <c r="S131" s="518"/>
      <c r="T131" s="518"/>
      <c r="U131" s="518"/>
      <c r="V131" s="518"/>
      <c r="W131" s="518"/>
      <c r="X131" s="518"/>
      <c r="Y131" s="518"/>
      <c r="Z131" s="519"/>
      <c r="AB131" s="512" t="str">
        <f>G144</f>
        <v>Highway signs for retroreflectivity</v>
      </c>
      <c r="AC131" s="503"/>
      <c r="AD131" s="503"/>
      <c r="AE131" s="503"/>
      <c r="AF131" s="513"/>
      <c r="AG131" s="199">
        <v>1</v>
      </c>
    </row>
    <row r="132" spans="1:33" ht="14.25" customHeight="1" x14ac:dyDescent="0.2">
      <c r="A132" s="301"/>
      <c r="B132" s="301"/>
      <c r="C132" s="301"/>
      <c r="D132" s="689"/>
      <c r="E132" s="301"/>
      <c r="F132" s="643"/>
      <c r="G132" s="580" t="s">
        <v>135</v>
      </c>
      <c r="H132" s="580"/>
      <c r="I132" s="580"/>
      <c r="J132" s="580"/>
      <c r="K132" s="580"/>
      <c r="L132" s="580"/>
      <c r="M132" s="580"/>
      <c r="N132" s="580"/>
      <c r="O132" s="580"/>
      <c r="P132" s="580"/>
      <c r="Q132" s="580"/>
      <c r="R132" s="202" t="s">
        <v>92</v>
      </c>
      <c r="S132" s="483" t="s">
        <v>98</v>
      </c>
      <c r="T132" s="483"/>
      <c r="U132" s="484" t="s">
        <v>441</v>
      </c>
      <c r="V132" s="484"/>
      <c r="W132" s="485" t="s">
        <v>106</v>
      </c>
      <c r="X132" s="485"/>
      <c r="Y132" s="485"/>
      <c r="Z132" s="486"/>
      <c r="AB132" s="512" t="str">
        <f>G146</f>
        <v>Pavement and shoulder widening to remedy unsafe conditions</v>
      </c>
      <c r="AC132" s="503"/>
      <c r="AD132" s="503"/>
      <c r="AE132" s="503"/>
      <c r="AF132" s="513"/>
      <c r="AG132" s="199">
        <v>1</v>
      </c>
    </row>
    <row r="133" spans="1:33" ht="14.25" customHeight="1" thickBot="1" x14ac:dyDescent="0.25">
      <c r="A133" s="301"/>
      <c r="B133" s="301"/>
      <c r="C133" s="301"/>
      <c r="D133" s="689"/>
      <c r="E133" s="301"/>
      <c r="F133" s="643"/>
      <c r="G133" s="546" t="s">
        <v>601</v>
      </c>
      <c r="H133" s="547"/>
      <c r="I133" s="547"/>
      <c r="J133" s="547"/>
      <c r="K133" s="547"/>
      <c r="L133" s="547"/>
      <c r="M133" s="547"/>
      <c r="N133" s="547"/>
      <c r="O133" s="547"/>
      <c r="P133" s="547"/>
      <c r="Q133" s="547"/>
      <c r="R133" s="547"/>
      <c r="S133" s="547"/>
      <c r="T133" s="547"/>
      <c r="U133" s="547"/>
      <c r="V133" s="547"/>
      <c r="W133" s="547"/>
      <c r="X133" s="547"/>
      <c r="Y133" s="547"/>
      <c r="Z133" s="548"/>
      <c r="AB133" s="512" t="str">
        <f>G148</f>
        <v>Fringe and corridor parking facilities / programs</v>
      </c>
      <c r="AC133" s="503"/>
      <c r="AD133" s="503"/>
      <c r="AE133" s="503"/>
      <c r="AF133" s="513"/>
      <c r="AG133" s="199">
        <v>3</v>
      </c>
    </row>
    <row r="134" spans="1:33" ht="14.25" customHeight="1" x14ac:dyDescent="0.2">
      <c r="A134" s="301"/>
      <c r="B134" s="301"/>
      <c r="C134" s="301"/>
      <c r="D134" s="689"/>
      <c r="E134" s="301"/>
      <c r="F134" s="643"/>
      <c r="G134" s="549" t="s">
        <v>136</v>
      </c>
      <c r="H134" s="549"/>
      <c r="I134" s="549"/>
      <c r="J134" s="549"/>
      <c r="K134" s="549"/>
      <c r="L134" s="549"/>
      <c r="M134" s="549"/>
      <c r="N134" s="549"/>
      <c r="O134" s="549"/>
      <c r="P134" s="549"/>
      <c r="Q134" s="549"/>
      <c r="R134" s="18" t="s">
        <v>92</v>
      </c>
      <c r="S134" s="550" t="s">
        <v>147</v>
      </c>
      <c r="T134" s="550"/>
      <c r="U134" s="551"/>
      <c r="V134" s="551"/>
      <c r="W134" s="552"/>
      <c r="X134" s="552"/>
      <c r="Y134" s="552"/>
      <c r="Z134" s="553"/>
      <c r="AB134" s="129" t="str">
        <f>G150</f>
        <v>Conduct model traffic enforcement activity at rail/highway crossing</v>
      </c>
      <c r="AC134" s="129"/>
      <c r="AD134" s="129"/>
      <c r="AE134" s="129"/>
      <c r="AF134" s="129"/>
      <c r="AG134" s="199">
        <v>3</v>
      </c>
    </row>
    <row r="135" spans="1:33" ht="14.25" customHeight="1" thickBot="1" x14ac:dyDescent="0.25">
      <c r="A135" s="301"/>
      <c r="B135" s="301"/>
      <c r="C135" s="301"/>
      <c r="D135" s="689"/>
      <c r="E135" s="301"/>
      <c r="F135" s="643"/>
      <c r="G135" s="546" t="s">
        <v>184</v>
      </c>
      <c r="H135" s="547"/>
      <c r="I135" s="547"/>
      <c r="J135" s="547"/>
      <c r="K135" s="547"/>
      <c r="L135" s="547"/>
      <c r="M135" s="547"/>
      <c r="N135" s="547"/>
      <c r="O135" s="547"/>
      <c r="P135" s="547"/>
      <c r="Q135" s="547"/>
      <c r="R135" s="547"/>
      <c r="S135" s="547"/>
      <c r="T135" s="547"/>
      <c r="U135" s="547"/>
      <c r="V135" s="547"/>
      <c r="W135" s="547"/>
      <c r="X135" s="547"/>
      <c r="Y135" s="547"/>
      <c r="Z135" s="548"/>
      <c r="AB135" s="219"/>
      <c r="AC135" s="219"/>
      <c r="AD135" s="219"/>
      <c r="AE135" s="219"/>
      <c r="AF135" s="219"/>
      <c r="AG135" s="199"/>
    </row>
    <row r="136" spans="1:33" ht="14.25" customHeight="1" x14ac:dyDescent="0.2">
      <c r="A136" s="301"/>
      <c r="B136" s="301"/>
      <c r="C136" s="301"/>
      <c r="D136" s="689"/>
      <c r="E136" s="301"/>
      <c r="F136" s="643"/>
      <c r="G136" s="549" t="s">
        <v>137</v>
      </c>
      <c r="H136" s="549"/>
      <c r="I136" s="549"/>
      <c r="J136" s="549"/>
      <c r="K136" s="549"/>
      <c r="L136" s="549"/>
      <c r="M136" s="549"/>
      <c r="N136" s="549"/>
      <c r="O136" s="549"/>
      <c r="P136" s="549"/>
      <c r="Q136" s="549"/>
      <c r="R136" s="18" t="s">
        <v>92</v>
      </c>
      <c r="S136" s="550" t="s">
        <v>147</v>
      </c>
      <c r="T136" s="550"/>
      <c r="U136" s="551"/>
      <c r="V136" s="551"/>
      <c r="W136" s="552"/>
      <c r="X136" s="552"/>
      <c r="Y136" s="552"/>
      <c r="Z136" s="553"/>
      <c r="AB136" s="219"/>
      <c r="AC136" s="219"/>
      <c r="AD136" s="219"/>
      <c r="AE136" s="219"/>
      <c r="AF136" s="219"/>
      <c r="AG136" s="199"/>
    </row>
    <row r="137" spans="1:33" ht="14.25" customHeight="1" thickBot="1" x14ac:dyDescent="0.25">
      <c r="A137" s="301"/>
      <c r="B137" s="301"/>
      <c r="C137" s="301"/>
      <c r="D137" s="689"/>
      <c r="E137" s="301"/>
      <c r="F137" s="643"/>
      <c r="G137" s="546" t="s">
        <v>185</v>
      </c>
      <c r="H137" s="547"/>
      <c r="I137" s="547"/>
      <c r="J137" s="547"/>
      <c r="K137" s="547"/>
      <c r="L137" s="547"/>
      <c r="M137" s="547"/>
      <c r="N137" s="547"/>
      <c r="O137" s="547"/>
      <c r="P137" s="547"/>
      <c r="Q137" s="547"/>
      <c r="R137" s="547"/>
      <c r="S137" s="547"/>
      <c r="T137" s="547"/>
      <c r="U137" s="547"/>
      <c r="V137" s="547"/>
      <c r="W137" s="547"/>
      <c r="X137" s="547"/>
      <c r="Y137" s="547"/>
      <c r="Z137" s="548"/>
      <c r="AB137" s="221"/>
      <c r="AG137" s="201"/>
    </row>
    <row r="138" spans="1:33" ht="14.25" customHeight="1" x14ac:dyDescent="0.2">
      <c r="A138" s="301"/>
      <c r="B138" s="301"/>
      <c r="C138" s="301"/>
      <c r="D138" s="689"/>
      <c r="E138" s="301"/>
      <c r="F138" s="643"/>
      <c r="G138" s="549" t="s">
        <v>440</v>
      </c>
      <c r="H138" s="549"/>
      <c r="I138" s="549"/>
      <c r="J138" s="549"/>
      <c r="K138" s="549"/>
      <c r="L138" s="549"/>
      <c r="M138" s="549"/>
      <c r="N138" s="549"/>
      <c r="O138" s="549"/>
      <c r="P138" s="549"/>
      <c r="Q138" s="549"/>
      <c r="R138" s="18" t="s">
        <v>92</v>
      </c>
      <c r="S138" s="576" t="s">
        <v>98</v>
      </c>
      <c r="T138" s="576"/>
      <c r="U138" s="577" t="s">
        <v>439</v>
      </c>
      <c r="V138" s="577"/>
      <c r="W138" s="552"/>
      <c r="X138" s="552"/>
      <c r="Y138" s="552"/>
      <c r="Z138" s="553"/>
    </row>
    <row r="139" spans="1:33" ht="14.25" customHeight="1" thickBot="1" x14ac:dyDescent="0.25">
      <c r="A139" s="301"/>
      <c r="B139" s="301"/>
      <c r="C139" s="301"/>
      <c r="D139" s="689"/>
      <c r="E139" s="301"/>
      <c r="F139" s="643"/>
      <c r="G139" s="546" t="s">
        <v>438</v>
      </c>
      <c r="H139" s="547"/>
      <c r="I139" s="547"/>
      <c r="J139" s="547"/>
      <c r="K139" s="547"/>
      <c r="L139" s="547"/>
      <c r="M139" s="547"/>
      <c r="N139" s="547"/>
      <c r="O139" s="547"/>
      <c r="P139" s="547"/>
      <c r="Q139" s="547"/>
      <c r="R139" s="547"/>
      <c r="S139" s="547"/>
      <c r="T139" s="547"/>
      <c r="U139" s="547"/>
      <c r="V139" s="547"/>
      <c r="W139" s="547"/>
      <c r="X139" s="547"/>
      <c r="Y139" s="547"/>
      <c r="Z139" s="548"/>
    </row>
    <row r="140" spans="1:33" ht="14.25" customHeight="1" x14ac:dyDescent="0.2">
      <c r="A140" s="301"/>
      <c r="B140" s="301"/>
      <c r="C140" s="301"/>
      <c r="D140" s="689"/>
      <c r="E140" s="301"/>
      <c r="F140" s="643"/>
      <c r="G140" s="578" t="s">
        <v>142</v>
      </c>
      <c r="H140" s="578"/>
      <c r="I140" s="578"/>
      <c r="J140" s="578"/>
      <c r="K140" s="578"/>
      <c r="L140" s="578"/>
      <c r="M140" s="578"/>
      <c r="N140" s="578"/>
      <c r="O140" s="578"/>
      <c r="P140" s="578"/>
      <c r="Q140" s="578"/>
      <c r="R140" s="18" t="s">
        <v>91</v>
      </c>
      <c r="S140" s="550" t="s">
        <v>147</v>
      </c>
      <c r="T140" s="550"/>
      <c r="U140" s="551"/>
      <c r="V140" s="551"/>
      <c r="W140" s="552"/>
      <c r="X140" s="552"/>
      <c r="Y140" s="552"/>
      <c r="Z140" s="553"/>
    </row>
    <row r="141" spans="1:33" ht="14.25" customHeight="1" thickBot="1" x14ac:dyDescent="0.25">
      <c r="A141" s="301"/>
      <c r="B141" s="301"/>
      <c r="C141" s="301"/>
      <c r="D141" s="689"/>
      <c r="E141" s="301"/>
      <c r="F141" s="643"/>
      <c r="G141" s="546" t="s">
        <v>602</v>
      </c>
      <c r="H141" s="547"/>
      <c r="I141" s="547"/>
      <c r="J141" s="547"/>
      <c r="K141" s="547"/>
      <c r="L141" s="547"/>
      <c r="M141" s="547"/>
      <c r="N141" s="547"/>
      <c r="O141" s="547"/>
      <c r="P141" s="547"/>
      <c r="Q141" s="547"/>
      <c r="R141" s="547"/>
      <c r="S141" s="547"/>
      <c r="T141" s="547"/>
      <c r="U141" s="547"/>
      <c r="V141" s="547"/>
      <c r="W141" s="547"/>
      <c r="X141" s="547"/>
      <c r="Y141" s="547"/>
      <c r="Z141" s="548"/>
    </row>
    <row r="142" spans="1:33" ht="14.25" customHeight="1" x14ac:dyDescent="0.2">
      <c r="A142" s="301"/>
      <c r="B142" s="301"/>
      <c r="C142" s="301"/>
      <c r="D142" s="689"/>
      <c r="E142" s="301"/>
      <c r="F142" s="643"/>
      <c r="G142" s="549" t="s">
        <v>437</v>
      </c>
      <c r="H142" s="549"/>
      <c r="I142" s="549"/>
      <c r="J142" s="549"/>
      <c r="K142" s="549"/>
      <c r="L142" s="549"/>
      <c r="M142" s="549"/>
      <c r="N142" s="549"/>
      <c r="O142" s="549"/>
      <c r="P142" s="549"/>
      <c r="Q142" s="549"/>
      <c r="R142" s="18" t="s">
        <v>105</v>
      </c>
      <c r="S142" s="550" t="s">
        <v>147</v>
      </c>
      <c r="T142" s="550"/>
      <c r="U142" s="551"/>
      <c r="V142" s="551"/>
      <c r="W142" s="552"/>
      <c r="X142" s="552"/>
      <c r="Y142" s="552"/>
      <c r="Z142" s="553"/>
    </row>
    <row r="143" spans="1:33" ht="14.25" customHeight="1" thickBot="1" x14ac:dyDescent="0.25">
      <c r="A143" s="301"/>
      <c r="B143" s="301"/>
      <c r="C143" s="301"/>
      <c r="D143" s="689"/>
      <c r="E143" s="301"/>
      <c r="F143" s="643"/>
      <c r="G143" s="546" t="s">
        <v>603</v>
      </c>
      <c r="H143" s="547"/>
      <c r="I143" s="547"/>
      <c r="J143" s="547"/>
      <c r="K143" s="547"/>
      <c r="L143" s="547"/>
      <c r="M143" s="547"/>
      <c r="N143" s="547"/>
      <c r="O143" s="547"/>
      <c r="P143" s="547"/>
      <c r="Q143" s="547"/>
      <c r="R143" s="547"/>
      <c r="S143" s="547"/>
      <c r="T143" s="547"/>
      <c r="U143" s="547"/>
      <c r="V143" s="547"/>
      <c r="W143" s="547"/>
      <c r="X143" s="547"/>
      <c r="Y143" s="547"/>
      <c r="Z143" s="548"/>
    </row>
    <row r="144" spans="1:33" ht="14.25" customHeight="1" x14ac:dyDescent="0.2">
      <c r="A144" s="301"/>
      <c r="B144" s="301"/>
      <c r="C144" s="301"/>
      <c r="D144" s="689"/>
      <c r="E144" s="301"/>
      <c r="F144" s="643"/>
      <c r="G144" s="549" t="s">
        <v>138</v>
      </c>
      <c r="H144" s="549"/>
      <c r="I144" s="549"/>
      <c r="J144" s="549"/>
      <c r="K144" s="549"/>
      <c r="L144" s="549"/>
      <c r="M144" s="549"/>
      <c r="N144" s="549"/>
      <c r="O144" s="549"/>
      <c r="P144" s="549"/>
      <c r="Q144" s="549"/>
      <c r="R144" s="18" t="s">
        <v>91</v>
      </c>
      <c r="S144" s="550" t="s">
        <v>147</v>
      </c>
      <c r="T144" s="550"/>
      <c r="U144" s="551"/>
      <c r="V144" s="551"/>
      <c r="W144" s="552"/>
      <c r="X144" s="552"/>
      <c r="Y144" s="552"/>
      <c r="Z144" s="553"/>
    </row>
    <row r="145" spans="1:33" ht="14.25" customHeight="1" thickBot="1" x14ac:dyDescent="0.25">
      <c r="A145" s="301"/>
      <c r="B145" s="301"/>
      <c r="C145" s="301"/>
      <c r="D145" s="689"/>
      <c r="E145" s="301"/>
      <c r="F145" s="643"/>
      <c r="G145" s="546" t="s">
        <v>186</v>
      </c>
      <c r="H145" s="547"/>
      <c r="I145" s="547"/>
      <c r="J145" s="547"/>
      <c r="K145" s="547"/>
      <c r="L145" s="547"/>
      <c r="M145" s="547"/>
      <c r="N145" s="547"/>
      <c r="O145" s="547"/>
      <c r="P145" s="547"/>
      <c r="Q145" s="547"/>
      <c r="R145" s="547"/>
      <c r="S145" s="547"/>
      <c r="T145" s="547"/>
      <c r="U145" s="547"/>
      <c r="V145" s="547"/>
      <c r="W145" s="547"/>
      <c r="X145" s="547"/>
      <c r="Y145" s="547"/>
      <c r="Z145" s="548"/>
    </row>
    <row r="146" spans="1:33" ht="14.25" customHeight="1" x14ac:dyDescent="0.2">
      <c r="A146" s="301"/>
      <c r="B146" s="301"/>
      <c r="C146" s="301"/>
      <c r="D146" s="689"/>
      <c r="E146" s="301"/>
      <c r="F146" s="643"/>
      <c r="G146" s="549" t="s">
        <v>139</v>
      </c>
      <c r="H146" s="549"/>
      <c r="I146" s="549"/>
      <c r="J146" s="549"/>
      <c r="K146" s="549"/>
      <c r="L146" s="549"/>
      <c r="M146" s="549"/>
      <c r="N146" s="549"/>
      <c r="O146" s="549"/>
      <c r="P146" s="549"/>
      <c r="Q146" s="549"/>
      <c r="R146" s="18" t="s">
        <v>91</v>
      </c>
      <c r="S146" s="550" t="s">
        <v>147</v>
      </c>
      <c r="T146" s="550"/>
      <c r="U146" s="551"/>
      <c r="V146" s="551"/>
      <c r="W146" s="552"/>
      <c r="X146" s="552"/>
      <c r="Y146" s="552"/>
      <c r="Z146" s="553"/>
    </row>
    <row r="147" spans="1:33" ht="14.25" customHeight="1" thickBot="1" x14ac:dyDescent="0.25">
      <c r="A147" s="301"/>
      <c r="B147" s="301"/>
      <c r="C147" s="301"/>
      <c r="D147" s="689"/>
      <c r="E147" s="301"/>
      <c r="F147" s="643"/>
      <c r="G147" s="546" t="s">
        <v>187</v>
      </c>
      <c r="H147" s="547"/>
      <c r="I147" s="547"/>
      <c r="J147" s="547"/>
      <c r="K147" s="547"/>
      <c r="L147" s="547"/>
      <c r="M147" s="547"/>
      <c r="N147" s="547"/>
      <c r="O147" s="547"/>
      <c r="P147" s="547"/>
      <c r="Q147" s="547"/>
      <c r="R147" s="547"/>
      <c r="S147" s="547"/>
      <c r="T147" s="547"/>
      <c r="U147" s="547"/>
      <c r="V147" s="547"/>
      <c r="W147" s="547"/>
      <c r="X147" s="547"/>
      <c r="Y147" s="547"/>
      <c r="Z147" s="548"/>
    </row>
    <row r="148" spans="1:33" ht="14.25" customHeight="1" x14ac:dyDescent="0.2">
      <c r="A148" s="301"/>
      <c r="B148" s="301"/>
      <c r="C148" s="301"/>
      <c r="D148" s="689"/>
      <c r="E148" s="301"/>
      <c r="F148" s="643"/>
      <c r="G148" s="549" t="s">
        <v>140</v>
      </c>
      <c r="H148" s="549"/>
      <c r="I148" s="549"/>
      <c r="J148" s="549"/>
      <c r="K148" s="549"/>
      <c r="L148" s="549"/>
      <c r="M148" s="549"/>
      <c r="N148" s="549"/>
      <c r="O148" s="549"/>
      <c r="P148" s="549"/>
      <c r="Q148" s="549"/>
      <c r="R148" s="18" t="s">
        <v>105</v>
      </c>
      <c r="S148" s="550" t="s">
        <v>147</v>
      </c>
      <c r="T148" s="550"/>
      <c r="U148" s="551"/>
      <c r="V148" s="551"/>
      <c r="W148" s="552"/>
      <c r="X148" s="552"/>
      <c r="Y148" s="552"/>
      <c r="Z148" s="553"/>
    </row>
    <row r="149" spans="1:33" ht="14.25" customHeight="1" thickBot="1" x14ac:dyDescent="0.25">
      <c r="A149" s="301"/>
      <c r="B149" s="301"/>
      <c r="C149" s="301"/>
      <c r="D149" s="689"/>
      <c r="E149" s="301"/>
      <c r="F149" s="643"/>
      <c r="G149" s="546" t="s">
        <v>188</v>
      </c>
      <c r="H149" s="547"/>
      <c r="I149" s="547"/>
      <c r="J149" s="547"/>
      <c r="K149" s="547"/>
      <c r="L149" s="547"/>
      <c r="M149" s="547"/>
      <c r="N149" s="547"/>
      <c r="O149" s="547"/>
      <c r="P149" s="547"/>
      <c r="Q149" s="547"/>
      <c r="R149" s="547"/>
      <c r="S149" s="547"/>
      <c r="T149" s="547"/>
      <c r="U149" s="547"/>
      <c r="V149" s="547"/>
      <c r="W149" s="547"/>
      <c r="X149" s="547"/>
      <c r="Y149" s="547"/>
      <c r="Z149" s="548"/>
    </row>
    <row r="150" spans="1:33" ht="14.25" customHeight="1" x14ac:dyDescent="0.2">
      <c r="A150" s="301"/>
      <c r="B150" s="301"/>
      <c r="C150" s="301"/>
      <c r="D150" s="689"/>
      <c r="E150" s="301"/>
      <c r="F150" s="643"/>
      <c r="G150" s="549" t="s">
        <v>141</v>
      </c>
      <c r="H150" s="549"/>
      <c r="I150" s="549"/>
      <c r="J150" s="549"/>
      <c r="K150" s="549"/>
      <c r="L150" s="549"/>
      <c r="M150" s="549"/>
      <c r="N150" s="549"/>
      <c r="O150" s="549"/>
      <c r="P150" s="549"/>
      <c r="Q150" s="549"/>
      <c r="R150" s="18" t="s">
        <v>105</v>
      </c>
      <c r="S150" s="550" t="s">
        <v>147</v>
      </c>
      <c r="T150" s="550"/>
      <c r="U150" s="551"/>
      <c r="V150" s="551"/>
      <c r="W150" s="552"/>
      <c r="X150" s="552"/>
      <c r="Y150" s="552"/>
      <c r="Z150" s="553"/>
    </row>
    <row r="151" spans="1:33" ht="14.25" customHeight="1" thickBot="1" x14ac:dyDescent="0.25">
      <c r="A151" s="301"/>
      <c r="B151" s="301"/>
      <c r="C151" s="301"/>
      <c r="D151" s="689"/>
      <c r="E151" s="301"/>
      <c r="F151" s="643"/>
      <c r="G151" s="546" t="s">
        <v>189</v>
      </c>
      <c r="H151" s="547"/>
      <c r="I151" s="547"/>
      <c r="J151" s="547"/>
      <c r="K151" s="547"/>
      <c r="L151" s="547"/>
      <c r="M151" s="547"/>
      <c r="N151" s="547"/>
      <c r="O151" s="547"/>
      <c r="P151" s="547"/>
      <c r="Q151" s="547"/>
      <c r="R151" s="547"/>
      <c r="S151" s="547"/>
      <c r="T151" s="547"/>
      <c r="U151" s="547"/>
      <c r="V151" s="547"/>
      <c r="W151" s="547"/>
      <c r="X151" s="547"/>
      <c r="Y151" s="547"/>
      <c r="Z151" s="548"/>
    </row>
    <row r="152" spans="1:33" ht="15" customHeight="1" thickTop="1" thickBot="1" x14ac:dyDescent="0.25">
      <c r="A152" s="554" t="s">
        <v>514</v>
      </c>
      <c r="B152" s="554"/>
      <c r="C152" s="554"/>
      <c r="D152" s="554"/>
      <c r="E152" s="554"/>
      <c r="F152" s="554"/>
      <c r="G152" s="554"/>
      <c r="H152" s="554"/>
      <c r="I152" s="554"/>
      <c r="J152" s="554"/>
      <c r="K152" s="554"/>
      <c r="L152" s="554"/>
      <c r="M152" s="554"/>
      <c r="N152" s="554"/>
      <c r="O152" s="554"/>
      <c r="P152" s="554"/>
      <c r="Q152" s="554"/>
      <c r="R152" s="554"/>
      <c r="S152" s="554"/>
      <c r="T152" s="554"/>
      <c r="U152" s="554"/>
      <c r="V152" s="554"/>
      <c r="W152" s="554"/>
      <c r="X152" s="554"/>
      <c r="Y152" s="554"/>
      <c r="Z152" s="554"/>
    </row>
    <row r="153" spans="1:33" s="1" customFormat="1" ht="14.25" customHeight="1" thickTop="1" x14ac:dyDescent="0.3">
      <c r="A153" s="521" t="s">
        <v>460</v>
      </c>
      <c r="B153" s="521"/>
      <c r="C153" s="522"/>
      <c r="D153" s="527" t="s">
        <v>56</v>
      </c>
      <c r="E153" s="521"/>
      <c r="F153" s="522"/>
      <c r="G153" s="555" t="s">
        <v>97</v>
      </c>
      <c r="H153" s="556"/>
      <c r="I153" s="556"/>
      <c r="J153" s="556"/>
      <c r="K153" s="556"/>
      <c r="L153" s="556"/>
      <c r="M153" s="556"/>
      <c r="N153" s="556"/>
      <c r="O153" s="556"/>
      <c r="P153" s="556"/>
      <c r="Q153" s="557"/>
      <c r="R153" s="206" t="s">
        <v>91</v>
      </c>
      <c r="S153" s="558" t="s">
        <v>98</v>
      </c>
      <c r="T153" s="559"/>
      <c r="U153" s="560">
        <v>5307</v>
      </c>
      <c r="V153" s="561"/>
      <c r="W153" s="502" t="s">
        <v>106</v>
      </c>
      <c r="X153" s="562"/>
      <c r="Y153" s="562"/>
      <c r="Z153" s="562"/>
      <c r="AB153" s="509" t="str">
        <f>G153</f>
        <v>Complementary paratransit service to fixed route service</v>
      </c>
      <c r="AC153" s="510"/>
      <c r="AD153" s="510"/>
      <c r="AE153" s="510"/>
      <c r="AF153" s="510"/>
      <c r="AG153" s="209">
        <v>1</v>
      </c>
    </row>
    <row r="154" spans="1:33" s="1" customFormat="1" ht="14.25" customHeight="1" thickBot="1" x14ac:dyDescent="0.35">
      <c r="A154" s="523"/>
      <c r="B154" s="523"/>
      <c r="C154" s="524"/>
      <c r="D154" s="528"/>
      <c r="E154" s="523"/>
      <c r="F154" s="524"/>
      <c r="G154" s="563" t="s">
        <v>151</v>
      </c>
      <c r="H154" s="564"/>
      <c r="I154" s="564"/>
      <c r="J154" s="564"/>
      <c r="K154" s="564"/>
      <c r="L154" s="564"/>
      <c r="M154" s="564"/>
      <c r="N154" s="564"/>
      <c r="O154" s="564"/>
      <c r="P154" s="564"/>
      <c r="Q154" s="564"/>
      <c r="R154" s="564"/>
      <c r="S154" s="564"/>
      <c r="T154" s="564"/>
      <c r="U154" s="564"/>
      <c r="V154" s="564"/>
      <c r="W154" s="564"/>
      <c r="X154" s="564"/>
      <c r="Y154" s="564"/>
      <c r="Z154" s="564"/>
      <c r="AB154" s="512" t="str">
        <f>G155</f>
        <v>Operating assistance</v>
      </c>
      <c r="AC154" s="503"/>
      <c r="AD154" s="503"/>
      <c r="AE154" s="503"/>
      <c r="AF154" s="503"/>
      <c r="AG154" s="208">
        <v>1</v>
      </c>
    </row>
    <row r="155" spans="1:33" s="1" customFormat="1" ht="14.25" customHeight="1" x14ac:dyDescent="0.3">
      <c r="A155" s="523"/>
      <c r="B155" s="523"/>
      <c r="C155" s="524"/>
      <c r="D155" s="528"/>
      <c r="E155" s="523"/>
      <c r="F155" s="524"/>
      <c r="G155" s="565" t="s">
        <v>43</v>
      </c>
      <c r="H155" s="566"/>
      <c r="I155" s="566"/>
      <c r="J155" s="566"/>
      <c r="K155" s="566"/>
      <c r="L155" s="566"/>
      <c r="M155" s="566"/>
      <c r="N155" s="566"/>
      <c r="O155" s="566"/>
      <c r="P155" s="566"/>
      <c r="Q155" s="567"/>
      <c r="R155" s="202" t="s">
        <v>91</v>
      </c>
      <c r="S155" s="568" t="s">
        <v>98</v>
      </c>
      <c r="T155" s="569"/>
      <c r="U155" s="570">
        <v>5307</v>
      </c>
      <c r="V155" s="571"/>
      <c r="W155" s="572" t="s">
        <v>106</v>
      </c>
      <c r="X155" s="573"/>
      <c r="Y155" s="573"/>
      <c r="Z155" s="573"/>
      <c r="AB155" s="512" t="str">
        <f>G157</f>
        <v>Operational support equipment / computer hard/software</v>
      </c>
      <c r="AC155" s="503"/>
      <c r="AD155" s="503"/>
      <c r="AE155" s="503"/>
      <c r="AF155" s="503"/>
      <c r="AG155" s="208">
        <v>1</v>
      </c>
    </row>
    <row r="156" spans="1:33" s="1" customFormat="1" ht="14.25" customHeight="1" thickBot="1" x14ac:dyDescent="0.35">
      <c r="A156" s="523"/>
      <c r="B156" s="523"/>
      <c r="C156" s="524"/>
      <c r="D156" s="528"/>
      <c r="E156" s="523"/>
      <c r="F156" s="524"/>
      <c r="G156" s="563" t="s">
        <v>152</v>
      </c>
      <c r="H156" s="564"/>
      <c r="I156" s="564"/>
      <c r="J156" s="564"/>
      <c r="K156" s="564"/>
      <c r="L156" s="564"/>
      <c r="M156" s="564"/>
      <c r="N156" s="564"/>
      <c r="O156" s="564"/>
      <c r="P156" s="564"/>
      <c r="Q156" s="564"/>
      <c r="R156" s="564"/>
      <c r="S156" s="564"/>
      <c r="T156" s="564"/>
      <c r="U156" s="564"/>
      <c r="V156" s="564"/>
      <c r="W156" s="564"/>
      <c r="X156" s="564"/>
      <c r="Y156" s="564"/>
      <c r="Z156" s="564"/>
      <c r="AG156" s="210"/>
    </row>
    <row r="157" spans="1:33" s="1" customFormat="1" ht="14.25" customHeight="1" x14ac:dyDescent="0.3">
      <c r="A157" s="523"/>
      <c r="B157" s="523"/>
      <c r="C157" s="524"/>
      <c r="D157" s="528"/>
      <c r="E157" s="523"/>
      <c r="F157" s="524"/>
      <c r="G157" s="565" t="s">
        <v>99</v>
      </c>
      <c r="H157" s="566"/>
      <c r="I157" s="566"/>
      <c r="J157" s="566"/>
      <c r="K157" s="566"/>
      <c r="L157" s="566"/>
      <c r="M157" s="566"/>
      <c r="N157" s="566"/>
      <c r="O157" s="566"/>
      <c r="P157" s="566"/>
      <c r="Q157" s="567"/>
      <c r="R157" s="202" t="s">
        <v>91</v>
      </c>
      <c r="S157" s="568" t="s">
        <v>98</v>
      </c>
      <c r="T157" s="569"/>
      <c r="U157" s="570">
        <v>5307</v>
      </c>
      <c r="V157" s="571"/>
      <c r="W157" s="572" t="s">
        <v>106</v>
      </c>
      <c r="X157" s="573"/>
      <c r="Y157" s="573"/>
      <c r="Z157" s="573"/>
      <c r="AG157" s="210"/>
    </row>
    <row r="158" spans="1:33" s="1" customFormat="1" ht="14.25" customHeight="1" thickBot="1" x14ac:dyDescent="0.35">
      <c r="A158" s="525"/>
      <c r="B158" s="525"/>
      <c r="C158" s="526"/>
      <c r="D158" s="529"/>
      <c r="E158" s="525"/>
      <c r="F158" s="526"/>
      <c r="G158" s="574" t="s">
        <v>153</v>
      </c>
      <c r="H158" s="575"/>
      <c r="I158" s="575"/>
      <c r="J158" s="575"/>
      <c r="K158" s="575"/>
      <c r="L158" s="575"/>
      <c r="M158" s="575"/>
      <c r="N158" s="575"/>
      <c r="O158" s="575"/>
      <c r="P158" s="575"/>
      <c r="Q158" s="575"/>
      <c r="R158" s="575"/>
      <c r="S158" s="575"/>
      <c r="T158" s="575"/>
      <c r="U158" s="575"/>
      <c r="V158" s="575"/>
      <c r="W158" s="575"/>
      <c r="X158" s="575"/>
      <c r="Y158" s="575"/>
      <c r="Z158" s="575"/>
      <c r="AG158" s="210"/>
    </row>
    <row r="159" spans="1:33" s="1" customFormat="1" ht="14.25" customHeight="1" thickTop="1" x14ac:dyDescent="0.3">
      <c r="A159" s="536" t="s">
        <v>459</v>
      </c>
      <c r="B159" s="537"/>
      <c r="C159" s="537"/>
      <c r="D159" s="537" t="s">
        <v>56</v>
      </c>
      <c r="E159" s="537"/>
      <c r="F159" s="537"/>
      <c r="G159" s="542" t="s">
        <v>102</v>
      </c>
      <c r="H159" s="542"/>
      <c r="I159" s="542"/>
      <c r="J159" s="542"/>
      <c r="K159" s="542"/>
      <c r="L159" s="542"/>
      <c r="M159" s="542"/>
      <c r="N159" s="542"/>
      <c r="O159" s="542"/>
      <c r="P159" s="542"/>
      <c r="Q159" s="542"/>
      <c r="R159" s="206" t="s">
        <v>91</v>
      </c>
      <c r="S159" s="499" t="s">
        <v>98</v>
      </c>
      <c r="T159" s="499"/>
      <c r="U159" s="500">
        <v>5337</v>
      </c>
      <c r="V159" s="500"/>
      <c r="W159" s="501" t="s">
        <v>106</v>
      </c>
      <c r="X159" s="501"/>
      <c r="Y159" s="501"/>
      <c r="Z159" s="502"/>
      <c r="AB159" s="543" t="str">
        <f>G159</f>
        <v>Capital investment in existing fixed guideway systems</v>
      </c>
      <c r="AC159" s="544"/>
      <c r="AD159" s="544"/>
      <c r="AE159" s="544"/>
      <c r="AF159" s="545"/>
      <c r="AG159" s="200">
        <v>1</v>
      </c>
    </row>
    <row r="160" spans="1:33" s="1" customFormat="1" ht="14.25" customHeight="1" thickBot="1" x14ac:dyDescent="0.35">
      <c r="A160" s="538"/>
      <c r="B160" s="539"/>
      <c r="C160" s="539"/>
      <c r="D160" s="539"/>
      <c r="E160" s="539"/>
      <c r="F160" s="539"/>
      <c r="G160" s="487" t="s">
        <v>155</v>
      </c>
      <c r="H160" s="488"/>
      <c r="I160" s="488"/>
      <c r="J160" s="488"/>
      <c r="K160" s="488"/>
      <c r="L160" s="488"/>
      <c r="M160" s="488"/>
      <c r="N160" s="488"/>
      <c r="O160" s="488"/>
      <c r="P160" s="488"/>
      <c r="Q160" s="488"/>
      <c r="R160" s="518"/>
      <c r="S160" s="518"/>
      <c r="T160" s="518"/>
      <c r="U160" s="518"/>
      <c r="V160" s="518"/>
      <c r="W160" s="518"/>
      <c r="X160" s="518"/>
      <c r="Y160" s="518"/>
      <c r="Z160" s="519"/>
      <c r="AB160" s="512" t="str">
        <f>G161</f>
        <v>Fixed guideway rolling stock (new or existing)</v>
      </c>
      <c r="AC160" s="503"/>
      <c r="AD160" s="503"/>
      <c r="AE160" s="503"/>
      <c r="AF160" s="513"/>
      <c r="AG160" s="199">
        <v>1</v>
      </c>
    </row>
    <row r="161" spans="1:33" s="1" customFormat="1" ht="14.25" customHeight="1" x14ac:dyDescent="0.3">
      <c r="A161" s="538"/>
      <c r="B161" s="539"/>
      <c r="C161" s="539"/>
      <c r="D161" s="539"/>
      <c r="E161" s="539"/>
      <c r="F161" s="539"/>
      <c r="G161" s="520" t="s">
        <v>515</v>
      </c>
      <c r="H161" s="520"/>
      <c r="I161" s="520"/>
      <c r="J161" s="520"/>
      <c r="K161" s="520"/>
      <c r="L161" s="520"/>
      <c r="M161" s="520"/>
      <c r="N161" s="520"/>
      <c r="O161" s="520"/>
      <c r="P161" s="520"/>
      <c r="Q161" s="520"/>
      <c r="R161" s="202" t="s">
        <v>91</v>
      </c>
      <c r="S161" s="483" t="s">
        <v>98</v>
      </c>
      <c r="T161" s="483"/>
      <c r="U161" s="484">
        <v>5337</v>
      </c>
      <c r="V161" s="484"/>
      <c r="W161" s="485" t="s">
        <v>106</v>
      </c>
      <c r="X161" s="485"/>
      <c r="Y161" s="485"/>
      <c r="Z161" s="486"/>
      <c r="AB161" s="512" t="str">
        <f>G163</f>
        <v>Preventative maintenance</v>
      </c>
      <c r="AC161" s="503"/>
      <c r="AD161" s="503"/>
      <c r="AE161" s="503"/>
      <c r="AF161" s="513"/>
      <c r="AG161" s="199">
        <v>1</v>
      </c>
    </row>
    <row r="162" spans="1:33" s="1" customFormat="1" ht="14.25" customHeight="1" thickBot="1" x14ac:dyDescent="0.35">
      <c r="A162" s="538"/>
      <c r="B162" s="539"/>
      <c r="C162" s="539"/>
      <c r="D162" s="539"/>
      <c r="E162" s="539"/>
      <c r="F162" s="539"/>
      <c r="G162" s="487" t="s">
        <v>156</v>
      </c>
      <c r="H162" s="488"/>
      <c r="I162" s="488"/>
      <c r="J162" s="488"/>
      <c r="K162" s="488"/>
      <c r="L162" s="488"/>
      <c r="M162" s="488"/>
      <c r="N162" s="488"/>
      <c r="O162" s="488"/>
      <c r="P162" s="488"/>
      <c r="Q162" s="488"/>
      <c r="R162" s="488"/>
      <c r="S162" s="488"/>
      <c r="T162" s="488"/>
      <c r="U162" s="488"/>
      <c r="V162" s="488"/>
      <c r="W162" s="488"/>
      <c r="X162" s="488"/>
      <c r="Y162" s="488"/>
      <c r="Z162" s="489"/>
      <c r="AB162" s="512" t="str">
        <f>G165</f>
        <v>Transit maintenance facilities</v>
      </c>
      <c r="AC162" s="503"/>
      <c r="AD162" s="503"/>
      <c r="AE162" s="503"/>
      <c r="AF162" s="513"/>
      <c r="AG162" s="199">
        <v>1</v>
      </c>
    </row>
    <row r="163" spans="1:33" s="1" customFormat="1" ht="14.25" customHeight="1" x14ac:dyDescent="0.3">
      <c r="A163" s="538"/>
      <c r="B163" s="539"/>
      <c r="C163" s="539"/>
      <c r="D163" s="539"/>
      <c r="E163" s="539"/>
      <c r="F163" s="539"/>
      <c r="G163" s="520" t="s">
        <v>44</v>
      </c>
      <c r="H163" s="520"/>
      <c r="I163" s="520"/>
      <c r="J163" s="520"/>
      <c r="K163" s="520"/>
      <c r="L163" s="520"/>
      <c r="M163" s="520"/>
      <c r="N163" s="520"/>
      <c r="O163" s="520"/>
      <c r="P163" s="520"/>
      <c r="Q163" s="520"/>
      <c r="R163" s="202" t="s">
        <v>91</v>
      </c>
      <c r="S163" s="483" t="s">
        <v>98</v>
      </c>
      <c r="T163" s="483"/>
      <c r="U163" s="484">
        <v>5307</v>
      </c>
      <c r="V163" s="484"/>
      <c r="W163" s="485" t="s">
        <v>106</v>
      </c>
      <c r="X163" s="485"/>
      <c r="Y163" s="485"/>
      <c r="Z163" s="486"/>
      <c r="AB163" s="512" t="str">
        <f>G167</f>
        <v>Transit vehicle replacement (existing and subject to TAMP)</v>
      </c>
      <c r="AC163" s="503"/>
      <c r="AD163" s="503"/>
      <c r="AE163" s="503"/>
      <c r="AF163" s="513"/>
      <c r="AG163" s="199">
        <v>1</v>
      </c>
    </row>
    <row r="164" spans="1:33" s="1" customFormat="1" ht="14.25" customHeight="1" thickBot="1" x14ac:dyDescent="0.35">
      <c r="A164" s="538"/>
      <c r="B164" s="539"/>
      <c r="C164" s="539"/>
      <c r="D164" s="539"/>
      <c r="E164" s="539"/>
      <c r="F164" s="539"/>
      <c r="G164" s="487" t="s">
        <v>157</v>
      </c>
      <c r="H164" s="488"/>
      <c r="I164" s="488"/>
      <c r="J164" s="488"/>
      <c r="K164" s="488"/>
      <c r="L164" s="488"/>
      <c r="M164" s="488"/>
      <c r="N164" s="488"/>
      <c r="O164" s="488"/>
      <c r="P164" s="488"/>
      <c r="Q164" s="488"/>
      <c r="R164" s="518"/>
      <c r="S164" s="518"/>
      <c r="T164" s="518"/>
      <c r="U164" s="518"/>
      <c r="V164" s="518"/>
      <c r="W164" s="518"/>
      <c r="X164" s="518"/>
      <c r="Y164" s="518"/>
      <c r="Z164" s="519"/>
      <c r="AB164" s="7"/>
      <c r="AC164" s="7"/>
      <c r="AD164" s="7"/>
      <c r="AE164" s="7"/>
      <c r="AF164" s="7"/>
      <c r="AG164" s="198"/>
    </row>
    <row r="165" spans="1:33" s="1" customFormat="1" ht="14.25" customHeight="1" x14ac:dyDescent="0.3">
      <c r="A165" s="538"/>
      <c r="B165" s="539"/>
      <c r="C165" s="539"/>
      <c r="D165" s="539"/>
      <c r="E165" s="539"/>
      <c r="F165" s="539"/>
      <c r="G165" s="520" t="s">
        <v>104</v>
      </c>
      <c r="H165" s="520"/>
      <c r="I165" s="520"/>
      <c r="J165" s="520"/>
      <c r="K165" s="520"/>
      <c r="L165" s="520"/>
      <c r="M165" s="520"/>
      <c r="N165" s="520"/>
      <c r="O165" s="520"/>
      <c r="P165" s="520"/>
      <c r="Q165" s="520"/>
      <c r="R165" s="202" t="s">
        <v>91</v>
      </c>
      <c r="S165" s="483" t="s">
        <v>98</v>
      </c>
      <c r="T165" s="483"/>
      <c r="U165" s="484" t="s">
        <v>143</v>
      </c>
      <c r="V165" s="484"/>
      <c r="W165" s="485" t="s">
        <v>106</v>
      </c>
      <c r="X165" s="485"/>
      <c r="Y165" s="485"/>
      <c r="Z165" s="486"/>
      <c r="AB165" s="7"/>
      <c r="AC165" s="7"/>
      <c r="AD165" s="7"/>
      <c r="AE165" s="7"/>
      <c r="AF165" s="7"/>
      <c r="AG165" s="198"/>
    </row>
    <row r="166" spans="1:33" s="1" customFormat="1" ht="14.25" customHeight="1" thickBot="1" x14ac:dyDescent="0.35">
      <c r="A166" s="538"/>
      <c r="B166" s="539"/>
      <c r="C166" s="539"/>
      <c r="D166" s="539"/>
      <c r="E166" s="539"/>
      <c r="F166" s="539"/>
      <c r="G166" s="487" t="s">
        <v>158</v>
      </c>
      <c r="H166" s="488"/>
      <c r="I166" s="488"/>
      <c r="J166" s="488"/>
      <c r="K166" s="488"/>
      <c r="L166" s="488"/>
      <c r="M166" s="488"/>
      <c r="N166" s="488"/>
      <c r="O166" s="488"/>
      <c r="P166" s="488"/>
      <c r="Q166" s="488"/>
      <c r="R166" s="518"/>
      <c r="S166" s="518"/>
      <c r="T166" s="518"/>
      <c r="U166" s="518"/>
      <c r="V166" s="518"/>
      <c r="W166" s="518"/>
      <c r="X166" s="518"/>
      <c r="Y166" s="518"/>
      <c r="Z166" s="519"/>
      <c r="AB166" s="7"/>
      <c r="AC166" s="7"/>
      <c r="AD166" s="7"/>
      <c r="AE166" s="7"/>
      <c r="AF166" s="7"/>
      <c r="AG166" s="198"/>
    </row>
    <row r="167" spans="1:33" ht="14.25" customHeight="1" x14ac:dyDescent="0.2">
      <c r="A167" s="538"/>
      <c r="B167" s="539"/>
      <c r="C167" s="539"/>
      <c r="D167" s="539"/>
      <c r="E167" s="539"/>
      <c r="F167" s="539"/>
      <c r="G167" s="520" t="s">
        <v>516</v>
      </c>
      <c r="H167" s="520"/>
      <c r="I167" s="520"/>
      <c r="J167" s="520"/>
      <c r="K167" s="520"/>
      <c r="L167" s="520"/>
      <c r="M167" s="520"/>
      <c r="N167" s="520"/>
      <c r="O167" s="520"/>
      <c r="P167" s="520"/>
      <c r="Q167" s="520"/>
      <c r="R167" s="202" t="s">
        <v>91</v>
      </c>
      <c r="S167" s="483" t="s">
        <v>98</v>
      </c>
      <c r="T167" s="483"/>
      <c r="U167" s="484" t="s">
        <v>108</v>
      </c>
      <c r="V167" s="484"/>
      <c r="W167" s="485" t="s">
        <v>106</v>
      </c>
      <c r="X167" s="485"/>
      <c r="Y167" s="485"/>
      <c r="Z167" s="486"/>
    </row>
    <row r="168" spans="1:33" ht="14.25" customHeight="1" thickBot="1" x14ac:dyDescent="0.35">
      <c r="A168" s="540"/>
      <c r="B168" s="541"/>
      <c r="C168" s="541"/>
      <c r="D168" s="541"/>
      <c r="E168" s="541"/>
      <c r="F168" s="541"/>
      <c r="G168" s="494" t="s">
        <v>604</v>
      </c>
      <c r="H168" s="495"/>
      <c r="I168" s="495"/>
      <c r="J168" s="495"/>
      <c r="K168" s="495"/>
      <c r="L168" s="495"/>
      <c r="M168" s="495"/>
      <c r="N168" s="495"/>
      <c r="O168" s="495"/>
      <c r="P168" s="495"/>
      <c r="Q168" s="495"/>
      <c r="R168" s="496"/>
      <c r="S168" s="496"/>
      <c r="T168" s="496"/>
      <c r="U168" s="496"/>
      <c r="V168" s="496"/>
      <c r="W168" s="496"/>
      <c r="X168" s="496"/>
      <c r="Y168" s="496"/>
      <c r="Z168" s="497"/>
      <c r="AB168" s="1"/>
      <c r="AC168" s="1"/>
      <c r="AD168" s="1"/>
      <c r="AE168" s="1"/>
      <c r="AF168" s="1"/>
      <c r="AG168" s="210"/>
    </row>
    <row r="169" spans="1:33" ht="14.25" customHeight="1" thickTop="1" x14ac:dyDescent="0.2">
      <c r="A169" s="521" t="s">
        <v>517</v>
      </c>
      <c r="B169" s="521"/>
      <c r="C169" s="522"/>
      <c r="D169" s="527" t="s">
        <v>56</v>
      </c>
      <c r="E169" s="521"/>
      <c r="F169" s="522"/>
      <c r="G169" s="530" t="s">
        <v>114</v>
      </c>
      <c r="H169" s="530"/>
      <c r="I169" s="530"/>
      <c r="J169" s="530"/>
      <c r="K169" s="530"/>
      <c r="L169" s="530"/>
      <c r="M169" s="530"/>
      <c r="N169" s="530"/>
      <c r="O169" s="530"/>
      <c r="P169" s="530"/>
      <c r="Q169" s="530"/>
      <c r="R169" s="207" t="s">
        <v>91</v>
      </c>
      <c r="S169" s="531" t="s">
        <v>98</v>
      </c>
      <c r="T169" s="531"/>
      <c r="U169" s="500">
        <v>5310</v>
      </c>
      <c r="V169" s="500"/>
      <c r="W169" s="532" t="s">
        <v>118</v>
      </c>
      <c r="X169" s="532"/>
      <c r="Y169" s="532"/>
      <c r="Z169" s="533"/>
      <c r="AB169" s="543" t="str">
        <f>G169</f>
        <v>Mobility management / information technology systems</v>
      </c>
      <c r="AC169" s="544"/>
      <c r="AD169" s="544"/>
      <c r="AE169" s="544"/>
      <c r="AF169" s="545"/>
      <c r="AG169" s="200">
        <v>1</v>
      </c>
    </row>
    <row r="170" spans="1:33" ht="14.25" customHeight="1" thickBot="1" x14ac:dyDescent="0.25">
      <c r="A170" s="523"/>
      <c r="B170" s="523"/>
      <c r="C170" s="524"/>
      <c r="D170" s="528"/>
      <c r="E170" s="523"/>
      <c r="F170" s="524"/>
      <c r="G170" s="487" t="s">
        <v>165</v>
      </c>
      <c r="H170" s="488"/>
      <c r="I170" s="488"/>
      <c r="J170" s="488"/>
      <c r="K170" s="488"/>
      <c r="L170" s="488"/>
      <c r="M170" s="488"/>
      <c r="N170" s="488"/>
      <c r="O170" s="488"/>
      <c r="P170" s="488"/>
      <c r="Q170" s="488"/>
      <c r="R170" s="518"/>
      <c r="S170" s="518"/>
      <c r="T170" s="518"/>
      <c r="U170" s="518"/>
      <c r="V170" s="518"/>
      <c r="W170" s="518"/>
      <c r="X170" s="518"/>
      <c r="Y170" s="518"/>
      <c r="Z170" s="519"/>
      <c r="AB170" s="512" t="str">
        <f>G171</f>
        <v>Vehicles for accessible taxi, ride share, or vanpool</v>
      </c>
      <c r="AC170" s="503"/>
      <c r="AD170" s="503"/>
      <c r="AE170" s="503"/>
      <c r="AF170" s="513"/>
      <c r="AG170" s="199">
        <v>1</v>
      </c>
    </row>
    <row r="171" spans="1:33" ht="14.25" customHeight="1" x14ac:dyDescent="0.2">
      <c r="A171" s="523"/>
      <c r="B171" s="523"/>
      <c r="C171" s="524"/>
      <c r="D171" s="528"/>
      <c r="E171" s="523"/>
      <c r="F171" s="524"/>
      <c r="G171" s="490" t="s">
        <v>115</v>
      </c>
      <c r="H171" s="490"/>
      <c r="I171" s="490"/>
      <c r="J171" s="490"/>
      <c r="K171" s="490"/>
      <c r="L171" s="490"/>
      <c r="M171" s="490"/>
      <c r="N171" s="490"/>
      <c r="O171" s="490"/>
      <c r="P171" s="490"/>
      <c r="Q171" s="490"/>
      <c r="R171" s="205" t="s">
        <v>91</v>
      </c>
      <c r="S171" s="517" t="s">
        <v>147</v>
      </c>
      <c r="T171" s="517"/>
      <c r="U171" s="491"/>
      <c r="V171" s="491"/>
      <c r="W171" s="534"/>
      <c r="X171" s="534"/>
      <c r="Y171" s="534"/>
      <c r="Z171" s="535"/>
      <c r="AB171" s="512" t="str">
        <f>G173</f>
        <v>Travel training</v>
      </c>
      <c r="AC171" s="503"/>
      <c r="AD171" s="503"/>
      <c r="AE171" s="503"/>
      <c r="AF171" s="513"/>
      <c r="AG171" s="199">
        <v>1</v>
      </c>
    </row>
    <row r="172" spans="1:33" ht="14.25" customHeight="1" thickBot="1" x14ac:dyDescent="0.25">
      <c r="A172" s="523"/>
      <c r="B172" s="523"/>
      <c r="C172" s="524"/>
      <c r="D172" s="528"/>
      <c r="E172" s="523"/>
      <c r="F172" s="524"/>
      <c r="G172" s="487" t="s">
        <v>163</v>
      </c>
      <c r="H172" s="488"/>
      <c r="I172" s="488"/>
      <c r="J172" s="488"/>
      <c r="K172" s="488"/>
      <c r="L172" s="488"/>
      <c r="M172" s="488"/>
      <c r="N172" s="488"/>
      <c r="O172" s="488"/>
      <c r="P172" s="488"/>
      <c r="Q172" s="488"/>
      <c r="R172" s="518"/>
      <c r="S172" s="518"/>
      <c r="T172" s="518"/>
      <c r="U172" s="518"/>
      <c r="V172" s="518"/>
      <c r="W172" s="518"/>
      <c r="X172" s="518"/>
      <c r="Y172" s="518"/>
      <c r="Z172" s="519"/>
      <c r="AB172" s="512" t="str">
        <f>G175</f>
        <v>Transit passenger facilities</v>
      </c>
      <c r="AC172" s="503"/>
      <c r="AD172" s="503"/>
      <c r="AE172" s="503"/>
      <c r="AF172" s="513"/>
      <c r="AG172" s="199">
        <v>2</v>
      </c>
    </row>
    <row r="173" spans="1:33" ht="14.25" customHeight="1" x14ac:dyDescent="0.2">
      <c r="A173" s="523"/>
      <c r="B173" s="523"/>
      <c r="C173" s="524"/>
      <c r="D173" s="528"/>
      <c r="E173" s="523"/>
      <c r="F173" s="524"/>
      <c r="G173" s="490" t="s">
        <v>116</v>
      </c>
      <c r="H173" s="490"/>
      <c r="I173" s="490"/>
      <c r="J173" s="490"/>
      <c r="K173" s="490"/>
      <c r="L173" s="490"/>
      <c r="M173" s="490"/>
      <c r="N173" s="490"/>
      <c r="O173" s="490"/>
      <c r="P173" s="490"/>
      <c r="Q173" s="490"/>
      <c r="R173" s="205" t="s">
        <v>91</v>
      </c>
      <c r="S173" s="517" t="s">
        <v>147</v>
      </c>
      <c r="T173" s="517"/>
      <c r="U173" s="491"/>
      <c r="V173" s="491"/>
      <c r="W173" s="534"/>
      <c r="X173" s="534"/>
      <c r="Y173" s="534"/>
      <c r="Z173" s="535"/>
      <c r="AB173" s="512" t="str">
        <f>G177</f>
        <v>Improve signage / wayfinding</v>
      </c>
      <c r="AC173" s="503"/>
      <c r="AD173" s="503"/>
      <c r="AE173" s="503"/>
      <c r="AF173" s="513"/>
      <c r="AG173" s="199">
        <v>2</v>
      </c>
    </row>
    <row r="174" spans="1:33" ht="14.25" customHeight="1" thickBot="1" x14ac:dyDescent="0.25">
      <c r="A174" s="523"/>
      <c r="B174" s="523"/>
      <c r="C174" s="524"/>
      <c r="D174" s="528"/>
      <c r="E174" s="523"/>
      <c r="F174" s="524"/>
      <c r="G174" s="487" t="s">
        <v>164</v>
      </c>
      <c r="H174" s="488"/>
      <c r="I174" s="488"/>
      <c r="J174" s="488"/>
      <c r="K174" s="488"/>
      <c r="L174" s="488"/>
      <c r="M174" s="488"/>
      <c r="N174" s="488"/>
      <c r="O174" s="488"/>
      <c r="P174" s="488"/>
      <c r="Q174" s="488"/>
      <c r="R174" s="488"/>
      <c r="S174" s="488"/>
      <c r="T174" s="488"/>
      <c r="U174" s="488"/>
      <c r="V174" s="488"/>
      <c r="W174" s="488"/>
      <c r="X174" s="488"/>
      <c r="Y174" s="488"/>
      <c r="Z174" s="489"/>
      <c r="AB174" s="512" t="str">
        <f>G179</f>
        <v>Transit security</v>
      </c>
      <c r="AC174" s="503"/>
      <c r="AD174" s="503"/>
      <c r="AE174" s="503"/>
      <c r="AF174" s="513"/>
      <c r="AG174" s="199">
        <v>1</v>
      </c>
    </row>
    <row r="175" spans="1:33" ht="14.25" customHeight="1" x14ac:dyDescent="0.2">
      <c r="A175" s="523"/>
      <c r="B175" s="523"/>
      <c r="C175" s="524"/>
      <c r="D175" s="528"/>
      <c r="E175" s="523"/>
      <c r="F175" s="524"/>
      <c r="G175" s="490" t="s">
        <v>45</v>
      </c>
      <c r="H175" s="490"/>
      <c r="I175" s="490"/>
      <c r="J175" s="490"/>
      <c r="K175" s="490"/>
      <c r="L175" s="490"/>
      <c r="M175" s="490"/>
      <c r="N175" s="490"/>
      <c r="O175" s="490"/>
      <c r="P175" s="490"/>
      <c r="Q175" s="490"/>
      <c r="R175" s="205" t="s">
        <v>92</v>
      </c>
      <c r="S175" s="514" t="s">
        <v>98</v>
      </c>
      <c r="T175" s="514"/>
      <c r="U175" s="484" t="s">
        <v>119</v>
      </c>
      <c r="V175" s="484"/>
      <c r="W175" s="515" t="s">
        <v>106</v>
      </c>
      <c r="X175" s="515"/>
      <c r="Y175" s="515"/>
      <c r="Z175" s="516"/>
    </row>
    <row r="176" spans="1:33" ht="14.25" customHeight="1" thickBot="1" x14ac:dyDescent="0.25">
      <c r="A176" s="523"/>
      <c r="B176" s="523"/>
      <c r="C176" s="524"/>
      <c r="D176" s="528"/>
      <c r="E176" s="523"/>
      <c r="F176" s="524"/>
      <c r="G176" s="487" t="s">
        <v>166</v>
      </c>
      <c r="H176" s="488"/>
      <c r="I176" s="488"/>
      <c r="J176" s="488"/>
      <c r="K176" s="488"/>
      <c r="L176" s="488"/>
      <c r="M176" s="488"/>
      <c r="N176" s="488"/>
      <c r="O176" s="488"/>
      <c r="P176" s="488"/>
      <c r="Q176" s="488"/>
      <c r="R176" s="488"/>
      <c r="S176" s="488"/>
      <c r="T176" s="488"/>
      <c r="U176" s="488"/>
      <c r="V176" s="488"/>
      <c r="W176" s="488"/>
      <c r="X176" s="488"/>
      <c r="Y176" s="488"/>
      <c r="Z176" s="489"/>
    </row>
    <row r="177" spans="1:33" ht="14.25" customHeight="1" x14ac:dyDescent="0.2">
      <c r="A177" s="523"/>
      <c r="B177" s="523"/>
      <c r="C177" s="524"/>
      <c r="D177" s="528"/>
      <c r="E177" s="523"/>
      <c r="F177" s="524"/>
      <c r="G177" s="490" t="s">
        <v>117</v>
      </c>
      <c r="H177" s="490"/>
      <c r="I177" s="490"/>
      <c r="J177" s="490"/>
      <c r="K177" s="490"/>
      <c r="L177" s="490"/>
      <c r="M177" s="490"/>
      <c r="N177" s="490"/>
      <c r="O177" s="490"/>
      <c r="P177" s="490"/>
      <c r="Q177" s="490"/>
      <c r="R177" s="205" t="s">
        <v>92</v>
      </c>
      <c r="S177" s="517" t="s">
        <v>147</v>
      </c>
      <c r="T177" s="517"/>
      <c r="U177" s="491"/>
      <c r="V177" s="491"/>
      <c r="W177" s="492"/>
      <c r="X177" s="492"/>
      <c r="Y177" s="492"/>
      <c r="Z177" s="493"/>
    </row>
    <row r="178" spans="1:33" ht="14.25" customHeight="1" thickBot="1" x14ac:dyDescent="0.25">
      <c r="A178" s="523"/>
      <c r="B178" s="523"/>
      <c r="C178" s="524"/>
      <c r="D178" s="528"/>
      <c r="E178" s="523"/>
      <c r="F178" s="524"/>
      <c r="G178" s="494" t="s">
        <v>167</v>
      </c>
      <c r="H178" s="495"/>
      <c r="I178" s="495"/>
      <c r="J178" s="495"/>
      <c r="K178" s="495"/>
      <c r="L178" s="495"/>
      <c r="M178" s="495"/>
      <c r="N178" s="495"/>
      <c r="O178" s="495"/>
      <c r="P178" s="495"/>
      <c r="Q178" s="495"/>
      <c r="R178" s="496"/>
      <c r="S178" s="496"/>
      <c r="T178" s="496"/>
      <c r="U178" s="496"/>
      <c r="V178" s="496"/>
      <c r="W178" s="496"/>
      <c r="X178" s="496"/>
      <c r="Y178" s="496"/>
      <c r="Z178" s="497"/>
    </row>
    <row r="179" spans="1:33" ht="15" customHeight="1" thickTop="1" x14ac:dyDescent="0.2">
      <c r="A179" s="523"/>
      <c r="B179" s="523"/>
      <c r="C179" s="524"/>
      <c r="D179" s="528"/>
      <c r="E179" s="523"/>
      <c r="F179" s="524"/>
      <c r="G179" s="498" t="s">
        <v>46</v>
      </c>
      <c r="H179" s="498"/>
      <c r="I179" s="498"/>
      <c r="J179" s="498"/>
      <c r="K179" s="498"/>
      <c r="L179" s="498"/>
      <c r="M179" s="498"/>
      <c r="N179" s="498"/>
      <c r="O179" s="498"/>
      <c r="P179" s="498"/>
      <c r="Q179" s="498"/>
      <c r="R179" s="206" t="s">
        <v>91</v>
      </c>
      <c r="S179" s="499" t="s">
        <v>98</v>
      </c>
      <c r="T179" s="499"/>
      <c r="U179" s="500" t="s">
        <v>143</v>
      </c>
      <c r="V179" s="500"/>
      <c r="W179" s="501" t="s">
        <v>106</v>
      </c>
      <c r="X179" s="501"/>
      <c r="Y179" s="501"/>
      <c r="Z179" s="502"/>
      <c r="AB179" s="503"/>
      <c r="AC179" s="503"/>
      <c r="AD179" s="503"/>
      <c r="AE179" s="503"/>
      <c r="AF179" s="503"/>
      <c r="AG179" s="208"/>
    </row>
    <row r="180" spans="1:33" ht="15" customHeight="1" thickBot="1" x14ac:dyDescent="0.25">
      <c r="A180" s="525"/>
      <c r="B180" s="525"/>
      <c r="C180" s="526"/>
      <c r="D180" s="529"/>
      <c r="E180" s="525"/>
      <c r="F180" s="526"/>
      <c r="G180" s="504" t="s">
        <v>190</v>
      </c>
      <c r="H180" s="496"/>
      <c r="I180" s="496"/>
      <c r="J180" s="496"/>
      <c r="K180" s="496"/>
      <c r="L180" s="496"/>
      <c r="M180" s="496"/>
      <c r="N180" s="496"/>
      <c r="O180" s="496"/>
      <c r="P180" s="496"/>
      <c r="Q180" s="496"/>
      <c r="R180" s="496"/>
      <c r="S180" s="496"/>
      <c r="T180" s="496"/>
      <c r="U180" s="496"/>
      <c r="V180" s="496"/>
      <c r="W180" s="496"/>
      <c r="X180" s="496"/>
      <c r="Y180" s="496"/>
      <c r="Z180" s="497"/>
      <c r="AB180" s="130"/>
      <c r="AC180" s="130"/>
      <c r="AD180" s="130"/>
      <c r="AE180" s="130"/>
      <c r="AF180" s="130"/>
    </row>
    <row r="181" spans="1:33" ht="14.25" customHeight="1" thickTop="1" x14ac:dyDescent="0.2">
      <c r="A181" s="505" t="s">
        <v>448</v>
      </c>
      <c r="B181" s="506"/>
      <c r="C181" s="506"/>
      <c r="D181" s="506" t="s">
        <v>56</v>
      </c>
      <c r="E181" s="506"/>
      <c r="F181" s="506"/>
      <c r="G181" s="490" t="s">
        <v>121</v>
      </c>
      <c r="H181" s="490"/>
      <c r="I181" s="490"/>
      <c r="J181" s="490"/>
      <c r="K181" s="490"/>
      <c r="L181" s="490"/>
      <c r="M181" s="490"/>
      <c r="N181" s="490"/>
      <c r="O181" s="490"/>
      <c r="P181" s="490"/>
      <c r="Q181" s="490"/>
      <c r="R181" s="205" t="s">
        <v>91</v>
      </c>
      <c r="S181" s="483" t="s">
        <v>98</v>
      </c>
      <c r="T181" s="483"/>
      <c r="U181" s="484">
        <v>5310</v>
      </c>
      <c r="V181" s="484"/>
      <c r="W181" s="485" t="s">
        <v>118</v>
      </c>
      <c r="X181" s="485"/>
      <c r="Y181" s="485"/>
      <c r="Z181" s="486"/>
      <c r="AB181" s="509" t="str">
        <f>G181</f>
        <v>Incremental cost of providing same day service/door-to-door</v>
      </c>
      <c r="AC181" s="510"/>
      <c r="AD181" s="510"/>
      <c r="AE181" s="510"/>
      <c r="AF181" s="511"/>
      <c r="AG181" s="204">
        <v>1</v>
      </c>
    </row>
    <row r="182" spans="1:33" ht="14.25" customHeight="1" thickBot="1" x14ac:dyDescent="0.25">
      <c r="A182" s="507"/>
      <c r="B182" s="508"/>
      <c r="C182" s="508"/>
      <c r="D182" s="508"/>
      <c r="E182" s="508"/>
      <c r="F182" s="508"/>
      <c r="G182" s="487" t="s">
        <v>168</v>
      </c>
      <c r="H182" s="488"/>
      <c r="I182" s="488"/>
      <c r="J182" s="488"/>
      <c r="K182" s="488"/>
      <c r="L182" s="488"/>
      <c r="M182" s="488"/>
      <c r="N182" s="488"/>
      <c r="O182" s="488"/>
      <c r="P182" s="488"/>
      <c r="Q182" s="488"/>
      <c r="R182" s="488"/>
      <c r="S182" s="488"/>
      <c r="T182" s="488"/>
      <c r="U182" s="488"/>
      <c r="V182" s="488"/>
      <c r="W182" s="488"/>
      <c r="X182" s="488"/>
      <c r="Y182" s="488"/>
      <c r="Z182" s="489"/>
      <c r="AB182" s="512" t="str">
        <f>G183</f>
        <v>New fixed guideway systems</v>
      </c>
      <c r="AC182" s="503"/>
      <c r="AD182" s="503"/>
      <c r="AE182" s="503"/>
      <c r="AF182" s="513"/>
      <c r="AG182" s="199">
        <v>1</v>
      </c>
    </row>
    <row r="183" spans="1:33" ht="14.25" customHeight="1" x14ac:dyDescent="0.2">
      <c r="A183" s="507"/>
      <c r="B183" s="508"/>
      <c r="C183" s="508"/>
      <c r="D183" s="508"/>
      <c r="E183" s="508"/>
      <c r="F183" s="508"/>
      <c r="G183" s="490" t="s">
        <v>447</v>
      </c>
      <c r="H183" s="490"/>
      <c r="I183" s="490"/>
      <c r="J183" s="490"/>
      <c r="K183" s="490"/>
      <c r="L183" s="490"/>
      <c r="M183" s="490"/>
      <c r="N183" s="490"/>
      <c r="O183" s="490"/>
      <c r="P183" s="490"/>
      <c r="Q183" s="490"/>
      <c r="R183" s="205" t="s">
        <v>91</v>
      </c>
      <c r="S183" s="484" t="s">
        <v>147</v>
      </c>
      <c r="T183" s="484"/>
      <c r="U183" s="491"/>
      <c r="V183" s="491"/>
      <c r="W183" s="492"/>
      <c r="X183" s="492"/>
      <c r="Y183" s="492"/>
      <c r="Z183" s="493"/>
      <c r="AB183" s="512" t="str">
        <f>G185</f>
        <v>Operating assistance for new transit service</v>
      </c>
      <c r="AC183" s="503"/>
      <c r="AD183" s="503"/>
      <c r="AE183" s="503"/>
      <c r="AF183" s="513"/>
      <c r="AG183" s="199">
        <v>1</v>
      </c>
    </row>
    <row r="184" spans="1:33" ht="14.25" customHeight="1" thickBot="1" x14ac:dyDescent="0.25">
      <c r="A184" s="507"/>
      <c r="B184" s="508"/>
      <c r="C184" s="508"/>
      <c r="D184" s="508"/>
      <c r="E184" s="508"/>
      <c r="F184" s="508"/>
      <c r="G184" s="487" t="s">
        <v>446</v>
      </c>
      <c r="H184" s="488"/>
      <c r="I184" s="488"/>
      <c r="J184" s="488"/>
      <c r="K184" s="488"/>
      <c r="L184" s="488"/>
      <c r="M184" s="488"/>
      <c r="N184" s="488"/>
      <c r="O184" s="488"/>
      <c r="P184" s="488"/>
      <c r="Q184" s="488"/>
      <c r="R184" s="488"/>
      <c r="S184" s="488"/>
      <c r="T184" s="488"/>
      <c r="U184" s="488"/>
      <c r="V184" s="488"/>
      <c r="W184" s="488"/>
      <c r="X184" s="488"/>
      <c r="Y184" s="488"/>
      <c r="Z184" s="489"/>
      <c r="AB184" s="512" t="str">
        <f>G187</f>
        <v>Transit vehicles for expansion of service</v>
      </c>
      <c r="AC184" s="503"/>
      <c r="AD184" s="503"/>
      <c r="AE184" s="503"/>
      <c r="AF184" s="513"/>
      <c r="AG184" s="199">
        <v>1</v>
      </c>
    </row>
    <row r="185" spans="1:33" ht="14.25" customHeight="1" x14ac:dyDescent="0.2">
      <c r="A185" s="507"/>
      <c r="B185" s="508"/>
      <c r="C185" s="508"/>
      <c r="D185" s="508"/>
      <c r="E185" s="508"/>
      <c r="F185" s="508"/>
      <c r="G185" s="490" t="s">
        <v>93</v>
      </c>
      <c r="H185" s="490"/>
      <c r="I185" s="490"/>
      <c r="J185" s="490"/>
      <c r="K185" s="490"/>
      <c r="L185" s="490"/>
      <c r="M185" s="490"/>
      <c r="N185" s="490"/>
      <c r="O185" s="490"/>
      <c r="P185" s="490"/>
      <c r="Q185" s="490"/>
      <c r="R185" s="205" t="s">
        <v>91</v>
      </c>
      <c r="S185" s="483" t="s">
        <v>98</v>
      </c>
      <c r="T185" s="483"/>
      <c r="U185" s="484" t="s">
        <v>16</v>
      </c>
      <c r="V185" s="484"/>
      <c r="W185" s="485" t="s">
        <v>123</v>
      </c>
      <c r="X185" s="485"/>
      <c r="Y185" s="485"/>
      <c r="Z185" s="486"/>
      <c r="AB185" s="130"/>
      <c r="AC185" s="130"/>
      <c r="AD185" s="130"/>
      <c r="AE185" s="130"/>
      <c r="AF185" s="130"/>
    </row>
    <row r="186" spans="1:33" ht="14.25" customHeight="1" thickBot="1" x14ac:dyDescent="0.25">
      <c r="A186" s="507"/>
      <c r="B186" s="508"/>
      <c r="C186" s="508"/>
      <c r="D186" s="508"/>
      <c r="E186" s="508"/>
      <c r="F186" s="508"/>
      <c r="G186" s="487" t="s">
        <v>169</v>
      </c>
      <c r="H186" s="488"/>
      <c r="I186" s="488"/>
      <c r="J186" s="488"/>
      <c r="K186" s="488"/>
      <c r="L186" s="488"/>
      <c r="M186" s="488"/>
      <c r="N186" s="488"/>
      <c r="O186" s="488"/>
      <c r="P186" s="488"/>
      <c r="Q186" s="488"/>
      <c r="R186" s="488"/>
      <c r="S186" s="488"/>
      <c r="T186" s="488"/>
      <c r="U186" s="488"/>
      <c r="V186" s="488"/>
      <c r="W186" s="488"/>
      <c r="X186" s="488"/>
      <c r="Y186" s="488"/>
      <c r="Z186" s="489"/>
      <c r="AB186" s="130"/>
      <c r="AC186" s="130"/>
      <c r="AD186" s="130"/>
      <c r="AE186" s="130"/>
      <c r="AF186" s="130"/>
    </row>
    <row r="187" spans="1:33" ht="14.25" customHeight="1" x14ac:dyDescent="0.2">
      <c r="A187" s="507"/>
      <c r="B187" s="508"/>
      <c r="C187" s="508"/>
      <c r="D187" s="508"/>
      <c r="E187" s="508"/>
      <c r="F187" s="508"/>
      <c r="G187" s="490" t="s">
        <v>122</v>
      </c>
      <c r="H187" s="490"/>
      <c r="I187" s="490"/>
      <c r="J187" s="490"/>
      <c r="K187" s="490"/>
      <c r="L187" s="490"/>
      <c r="M187" s="490"/>
      <c r="N187" s="490"/>
      <c r="O187" s="490"/>
      <c r="P187" s="490"/>
      <c r="Q187" s="490"/>
      <c r="R187" s="205" t="s">
        <v>91</v>
      </c>
      <c r="S187" s="484" t="s">
        <v>147</v>
      </c>
      <c r="T187" s="484"/>
      <c r="U187" s="491"/>
      <c r="V187" s="491"/>
      <c r="W187" s="492"/>
      <c r="X187" s="492"/>
      <c r="Y187" s="492"/>
      <c r="Z187" s="493"/>
      <c r="AB187" s="130"/>
      <c r="AC187" s="130"/>
      <c r="AD187" s="130"/>
      <c r="AE187" s="130"/>
      <c r="AF187" s="130"/>
    </row>
    <row r="188" spans="1:33" ht="14.25" customHeight="1" thickBot="1" x14ac:dyDescent="0.25">
      <c r="A188" s="507"/>
      <c r="B188" s="508"/>
      <c r="C188" s="508"/>
      <c r="D188" s="508"/>
      <c r="E188" s="508"/>
      <c r="F188" s="508"/>
      <c r="G188" s="487" t="s">
        <v>170</v>
      </c>
      <c r="H188" s="488"/>
      <c r="I188" s="488"/>
      <c r="J188" s="488"/>
      <c r="K188" s="488"/>
      <c r="L188" s="488"/>
      <c r="M188" s="488"/>
      <c r="N188" s="488"/>
      <c r="O188" s="488"/>
      <c r="P188" s="488"/>
      <c r="Q188" s="488"/>
      <c r="R188" s="488"/>
      <c r="S188" s="488"/>
      <c r="T188" s="488"/>
      <c r="U188" s="488"/>
      <c r="V188" s="488"/>
      <c r="W188" s="488"/>
      <c r="X188" s="488"/>
      <c r="Y188" s="488"/>
      <c r="Z188" s="489"/>
    </row>
    <row r="189" spans="1:33" ht="14.25" customHeight="1" thickTop="1" x14ac:dyDescent="0.2">
      <c r="G189" s="253"/>
      <c r="H189" s="253"/>
      <c r="I189" s="253"/>
      <c r="J189" s="253"/>
      <c r="K189" s="253"/>
      <c r="L189" s="253"/>
      <c r="M189" s="253"/>
      <c r="N189" s="253"/>
      <c r="O189" s="253"/>
      <c r="P189" s="253"/>
      <c r="Q189" s="253"/>
      <c r="R189" s="253"/>
      <c r="S189" s="253"/>
      <c r="T189" s="253"/>
      <c r="U189" s="253"/>
      <c r="V189" s="253"/>
      <c r="W189" s="253"/>
      <c r="X189" s="253"/>
      <c r="Y189" s="253"/>
      <c r="Z189" s="253"/>
      <c r="AB189" s="254"/>
      <c r="AC189" s="254"/>
      <c r="AD189" s="254"/>
      <c r="AE189" s="254"/>
      <c r="AF189" s="254"/>
      <c r="AG189" s="255"/>
    </row>
    <row r="190" spans="1:33" ht="14.25" customHeight="1" x14ac:dyDescent="0.2">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33" s="254" customFormat="1"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B191" s="7"/>
      <c r="AC191" s="7"/>
      <c r="AD191" s="7"/>
      <c r="AE191" s="7"/>
      <c r="AF191" s="7"/>
      <c r="AG191" s="198"/>
    </row>
    <row r="192" spans="1:33" s="254" customFormat="1"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B192" s="7"/>
      <c r="AC192" s="7"/>
      <c r="AD192" s="7"/>
      <c r="AE192" s="7"/>
      <c r="AF192" s="7"/>
      <c r="AG192" s="198"/>
    </row>
  </sheetData>
  <sheetProtection algorithmName="SHA-512" hashValue="zN2beZ4IjXU/Vp169UjX77S14xBQDBY3WUy6GfFgHk78FhSCbbeVhxZt5W698bhpsA3Wk5YNwU0QUXCzftOBLg==" saltValue="K3ERgHYpliBRZaHsfxzG3A==" spinCount="100000" sheet="1" objects="1" scenarios="1"/>
  <mergeCells count="435">
    <mergeCell ref="AB153:AF153"/>
    <mergeCell ref="AB154:AF154"/>
    <mergeCell ref="AB155:AF155"/>
    <mergeCell ref="AB169:AF169"/>
    <mergeCell ref="AB170:AF170"/>
    <mergeCell ref="AB171:AF171"/>
    <mergeCell ref="AB172:AF172"/>
    <mergeCell ref="AB173:AF173"/>
    <mergeCell ref="A118:C151"/>
    <mergeCell ref="S118:T118"/>
    <mergeCell ref="U118:V118"/>
    <mergeCell ref="W118:Z118"/>
    <mergeCell ref="AB118:AF118"/>
    <mergeCell ref="G119:Z119"/>
    <mergeCell ref="AB119:AF119"/>
    <mergeCell ref="G120:Q120"/>
    <mergeCell ref="S120:T120"/>
    <mergeCell ref="U120:V120"/>
    <mergeCell ref="W120:Z120"/>
    <mergeCell ref="AB120:AF120"/>
    <mergeCell ref="G121:Z121"/>
    <mergeCell ref="AB121:AF121"/>
    <mergeCell ref="G122:Q122"/>
    <mergeCell ref="S122:T122"/>
    <mergeCell ref="D118:F151"/>
    <mergeCell ref="G118:Q118"/>
    <mergeCell ref="A62:C83"/>
    <mergeCell ref="U62:V62"/>
    <mergeCell ref="A52:C54"/>
    <mergeCell ref="D52:F54"/>
    <mergeCell ref="G65:Z65"/>
    <mergeCell ref="G69:Z69"/>
    <mergeCell ref="A55:Z55"/>
    <mergeCell ref="A56:C61"/>
    <mergeCell ref="D56:F61"/>
    <mergeCell ref="G56:Q56"/>
    <mergeCell ref="S56:T56"/>
    <mergeCell ref="U56:V56"/>
    <mergeCell ref="W56:Z56"/>
    <mergeCell ref="G60:Q60"/>
    <mergeCell ref="S60:T60"/>
    <mergeCell ref="U60:V60"/>
    <mergeCell ref="W60:Z60"/>
    <mergeCell ref="G61:Z61"/>
    <mergeCell ref="W62:Z62"/>
    <mergeCell ref="G66:Q66"/>
    <mergeCell ref="S66:T66"/>
    <mergeCell ref="U66:V66"/>
    <mergeCell ref="A1:Z1"/>
    <mergeCell ref="A2:Z6"/>
    <mergeCell ref="A7:Z40"/>
    <mergeCell ref="A41:Z41"/>
    <mergeCell ref="A42:Z42"/>
    <mergeCell ref="A43:Z51"/>
    <mergeCell ref="G52:Q54"/>
    <mergeCell ref="R52:R54"/>
    <mergeCell ref="S52:T54"/>
    <mergeCell ref="U52:V54"/>
    <mergeCell ref="W52:Z54"/>
    <mergeCell ref="AB56:AF56"/>
    <mergeCell ref="G57:Z57"/>
    <mergeCell ref="AB57:AF57"/>
    <mergeCell ref="G58:Q58"/>
    <mergeCell ref="S58:T58"/>
    <mergeCell ref="U58:V58"/>
    <mergeCell ref="W58:Z58"/>
    <mergeCell ref="AB58:AF58"/>
    <mergeCell ref="G59:Z59"/>
    <mergeCell ref="AB62:AF62"/>
    <mergeCell ref="G63:Z63"/>
    <mergeCell ref="AB63:AF63"/>
    <mergeCell ref="G64:Q64"/>
    <mergeCell ref="S64:T64"/>
    <mergeCell ref="U64:V64"/>
    <mergeCell ref="W64:Z64"/>
    <mergeCell ref="AB64:AF64"/>
    <mergeCell ref="AB65:AF65"/>
    <mergeCell ref="G62:Q62"/>
    <mergeCell ref="S62:T62"/>
    <mergeCell ref="W66:Z66"/>
    <mergeCell ref="AB66:AF66"/>
    <mergeCell ref="G67:Z67"/>
    <mergeCell ref="G68:Q68"/>
    <mergeCell ref="S68:T68"/>
    <mergeCell ref="U68:V68"/>
    <mergeCell ref="W68:Z68"/>
    <mergeCell ref="AB68:AF68"/>
    <mergeCell ref="AB69:AF69"/>
    <mergeCell ref="G70:Q70"/>
    <mergeCell ref="S70:T70"/>
    <mergeCell ref="U70:V70"/>
    <mergeCell ref="W70:Z70"/>
    <mergeCell ref="AB70:AF70"/>
    <mergeCell ref="G71:Z71"/>
    <mergeCell ref="AB71:AF71"/>
    <mergeCell ref="G72:Q72"/>
    <mergeCell ref="S72:T72"/>
    <mergeCell ref="U72:V72"/>
    <mergeCell ref="W72:Z72"/>
    <mergeCell ref="AB72:AF72"/>
    <mergeCell ref="S80:T80"/>
    <mergeCell ref="U80:V80"/>
    <mergeCell ref="W80:Z80"/>
    <mergeCell ref="G73:Y73"/>
    <mergeCell ref="G74:Q74"/>
    <mergeCell ref="S74:T74"/>
    <mergeCell ref="U74:V74"/>
    <mergeCell ref="W74:Z74"/>
    <mergeCell ref="G75:Z75"/>
    <mergeCell ref="G76:Q76"/>
    <mergeCell ref="S76:T76"/>
    <mergeCell ref="U76:V76"/>
    <mergeCell ref="W76:Z76"/>
    <mergeCell ref="G81:Z81"/>
    <mergeCell ref="G82:Q82"/>
    <mergeCell ref="S82:T82"/>
    <mergeCell ref="U82:V82"/>
    <mergeCell ref="W82:Z82"/>
    <mergeCell ref="G83:Z83"/>
    <mergeCell ref="A84:C91"/>
    <mergeCell ref="D84:F91"/>
    <mergeCell ref="G84:Q84"/>
    <mergeCell ref="S84:T84"/>
    <mergeCell ref="U84:V84"/>
    <mergeCell ref="W84:Z84"/>
    <mergeCell ref="G88:Q88"/>
    <mergeCell ref="S88:T88"/>
    <mergeCell ref="U88:V88"/>
    <mergeCell ref="W88:Z88"/>
    <mergeCell ref="D62:F83"/>
    <mergeCell ref="G77:Z77"/>
    <mergeCell ref="G78:Q78"/>
    <mergeCell ref="S78:T78"/>
    <mergeCell ref="U78:V78"/>
    <mergeCell ref="W78:Z78"/>
    <mergeCell ref="G79:Z79"/>
    <mergeCell ref="G80:Q80"/>
    <mergeCell ref="AB84:AF84"/>
    <mergeCell ref="G85:Z85"/>
    <mergeCell ref="AB85:AF85"/>
    <mergeCell ref="G86:Q86"/>
    <mergeCell ref="S86:T86"/>
    <mergeCell ref="U86:V86"/>
    <mergeCell ref="W86:Z86"/>
    <mergeCell ref="AB86:AF86"/>
    <mergeCell ref="G87:Z87"/>
    <mergeCell ref="AB87:AF87"/>
    <mergeCell ref="AB88:AF88"/>
    <mergeCell ref="G89:Z89"/>
    <mergeCell ref="G90:Q90"/>
    <mergeCell ref="S90:T90"/>
    <mergeCell ref="U90:V90"/>
    <mergeCell ref="W90:Z90"/>
    <mergeCell ref="G91:Z91"/>
    <mergeCell ref="A92:C93"/>
    <mergeCell ref="D92:F93"/>
    <mergeCell ref="G92:Q92"/>
    <mergeCell ref="S92:T92"/>
    <mergeCell ref="U92:V92"/>
    <mergeCell ref="W92:Z92"/>
    <mergeCell ref="AB92:AF92"/>
    <mergeCell ref="G93:Z93"/>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AB98:AF98"/>
    <mergeCell ref="G99:Z99"/>
    <mergeCell ref="AB99:AF99"/>
    <mergeCell ref="D100:F101"/>
    <mergeCell ref="G100:Q100"/>
    <mergeCell ref="S100:T100"/>
    <mergeCell ref="U100:V100"/>
    <mergeCell ref="W100:Z100"/>
    <mergeCell ref="AB100:AF100"/>
    <mergeCell ref="G101:Z101"/>
    <mergeCell ref="AB101:AF101"/>
    <mergeCell ref="AB103:AF103"/>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D102:F103"/>
    <mergeCell ref="G102:Q102"/>
    <mergeCell ref="S102:T102"/>
    <mergeCell ref="U102:V102"/>
    <mergeCell ref="W102:Z102"/>
    <mergeCell ref="AB102:AF102"/>
    <mergeCell ref="D110:F111"/>
    <mergeCell ref="G110:Q110"/>
    <mergeCell ref="S110:T110"/>
    <mergeCell ref="U110:Z110"/>
    <mergeCell ref="G111:Z111"/>
    <mergeCell ref="A112:C117"/>
    <mergeCell ref="D112:F117"/>
    <mergeCell ref="G112:Q112"/>
    <mergeCell ref="S112:T112"/>
    <mergeCell ref="W112:Z112"/>
    <mergeCell ref="G117:T117"/>
    <mergeCell ref="A98:C111"/>
    <mergeCell ref="D98:F99"/>
    <mergeCell ref="G98:Q98"/>
    <mergeCell ref="S98:T98"/>
    <mergeCell ref="U98:V98"/>
    <mergeCell ref="W98:Z98"/>
    <mergeCell ref="G103:Z103"/>
    <mergeCell ref="AB112:AF112"/>
    <mergeCell ref="G113:T113"/>
    <mergeCell ref="AB113:AF113"/>
    <mergeCell ref="G114:P114"/>
    <mergeCell ref="R114:S114"/>
    <mergeCell ref="T114:U114"/>
    <mergeCell ref="V114:Y114"/>
    <mergeCell ref="G115:Y115"/>
    <mergeCell ref="G116:Q116"/>
    <mergeCell ref="S116:T116"/>
    <mergeCell ref="W116:Z116"/>
    <mergeCell ref="U122:V122"/>
    <mergeCell ref="W122:Z122"/>
    <mergeCell ref="AB122:AF122"/>
    <mergeCell ref="G123:Z123"/>
    <mergeCell ref="AB123:AF123"/>
    <mergeCell ref="G124:Q124"/>
    <mergeCell ref="S124:T124"/>
    <mergeCell ref="U124:V124"/>
    <mergeCell ref="W124:Z124"/>
    <mergeCell ref="AB124:AF124"/>
    <mergeCell ref="G125:Z125"/>
    <mergeCell ref="AB125:AF125"/>
    <mergeCell ref="G126:Q126"/>
    <mergeCell ref="S126:T126"/>
    <mergeCell ref="U126:V126"/>
    <mergeCell ref="W126:Z126"/>
    <mergeCell ref="AB126:AF126"/>
    <mergeCell ref="G127:Z127"/>
    <mergeCell ref="AB127:AF127"/>
    <mergeCell ref="G128:Q128"/>
    <mergeCell ref="S128:T128"/>
    <mergeCell ref="U128:V128"/>
    <mergeCell ref="W128:Z128"/>
    <mergeCell ref="AB128:AF128"/>
    <mergeCell ref="G129:Z129"/>
    <mergeCell ref="AB129:AF129"/>
    <mergeCell ref="G130:Q130"/>
    <mergeCell ref="S130:T130"/>
    <mergeCell ref="U130:V130"/>
    <mergeCell ref="W130:Z130"/>
    <mergeCell ref="AB130:AF130"/>
    <mergeCell ref="G131:Z131"/>
    <mergeCell ref="AB131:AF131"/>
    <mergeCell ref="G132:Q132"/>
    <mergeCell ref="S132:T132"/>
    <mergeCell ref="U132:V132"/>
    <mergeCell ref="W132:Z132"/>
    <mergeCell ref="AB132:AF132"/>
    <mergeCell ref="G133:Z133"/>
    <mergeCell ref="AB133:AF133"/>
    <mergeCell ref="G134:Q134"/>
    <mergeCell ref="S134:T134"/>
    <mergeCell ref="U134:V134"/>
    <mergeCell ref="W134:Z134"/>
    <mergeCell ref="G135:Z135"/>
    <mergeCell ref="G136:Q136"/>
    <mergeCell ref="S136:T136"/>
    <mergeCell ref="U136:V136"/>
    <mergeCell ref="W136:Z136"/>
    <mergeCell ref="G137:Z137"/>
    <mergeCell ref="G138:Q138"/>
    <mergeCell ref="S138:T138"/>
    <mergeCell ref="U138:V138"/>
    <mergeCell ref="W138:Z138"/>
    <mergeCell ref="G139:Z139"/>
    <mergeCell ref="G140:Q140"/>
    <mergeCell ref="S140:T140"/>
    <mergeCell ref="U140:V140"/>
    <mergeCell ref="W140:Z140"/>
    <mergeCell ref="G141:Z141"/>
    <mergeCell ref="G142:Q142"/>
    <mergeCell ref="S142:T142"/>
    <mergeCell ref="U142:V142"/>
    <mergeCell ref="W142:Z142"/>
    <mergeCell ref="G143:Z143"/>
    <mergeCell ref="G144:Q144"/>
    <mergeCell ref="S144:T144"/>
    <mergeCell ref="U144:V144"/>
    <mergeCell ref="W144:Z144"/>
    <mergeCell ref="G145:Z145"/>
    <mergeCell ref="G146:Q146"/>
    <mergeCell ref="S146:T146"/>
    <mergeCell ref="U146:V146"/>
    <mergeCell ref="W146:Z146"/>
    <mergeCell ref="G147:Z147"/>
    <mergeCell ref="G148:Q148"/>
    <mergeCell ref="S148:T148"/>
    <mergeCell ref="U148:V148"/>
    <mergeCell ref="W148:Z148"/>
    <mergeCell ref="G149:Z149"/>
    <mergeCell ref="G150:Q150"/>
    <mergeCell ref="S150:T150"/>
    <mergeCell ref="U150:V150"/>
    <mergeCell ref="W150:Z150"/>
    <mergeCell ref="G151:Z151"/>
    <mergeCell ref="A152:Z152"/>
    <mergeCell ref="A153:C158"/>
    <mergeCell ref="D153:F158"/>
    <mergeCell ref="G153:Q153"/>
    <mergeCell ref="S153:T153"/>
    <mergeCell ref="U153:V153"/>
    <mergeCell ref="W153:Z153"/>
    <mergeCell ref="G154:Z154"/>
    <mergeCell ref="G155:Q155"/>
    <mergeCell ref="S155:T155"/>
    <mergeCell ref="U155:V155"/>
    <mergeCell ref="W155:Z155"/>
    <mergeCell ref="G156:Z156"/>
    <mergeCell ref="G157:Q157"/>
    <mergeCell ref="S157:T157"/>
    <mergeCell ref="U157:V157"/>
    <mergeCell ref="W157:Z157"/>
    <mergeCell ref="G158:Z158"/>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G164:Z164"/>
    <mergeCell ref="G165:Q165"/>
    <mergeCell ref="S165:T165"/>
    <mergeCell ref="U165:V165"/>
    <mergeCell ref="W165:Z165"/>
    <mergeCell ref="G166:Z166"/>
    <mergeCell ref="G167:Q167"/>
    <mergeCell ref="S167:T167"/>
    <mergeCell ref="U167:V167"/>
    <mergeCell ref="W167:Z167"/>
    <mergeCell ref="G168:Z168"/>
    <mergeCell ref="A169:C180"/>
    <mergeCell ref="D169:F180"/>
    <mergeCell ref="G169:Q169"/>
    <mergeCell ref="S169:T169"/>
    <mergeCell ref="U169:V169"/>
    <mergeCell ref="W169:Z169"/>
    <mergeCell ref="G170:Z170"/>
    <mergeCell ref="G171:Q171"/>
    <mergeCell ref="S171:T171"/>
    <mergeCell ref="U171:V171"/>
    <mergeCell ref="W171:Z171"/>
    <mergeCell ref="G172:Z172"/>
    <mergeCell ref="G173:Q173"/>
    <mergeCell ref="S173:T173"/>
    <mergeCell ref="U173:V173"/>
    <mergeCell ref="W173:Z173"/>
    <mergeCell ref="G174:Z174"/>
    <mergeCell ref="AB174:AF174"/>
    <mergeCell ref="G175:Q175"/>
    <mergeCell ref="S175:T175"/>
    <mergeCell ref="U175:V175"/>
    <mergeCell ref="W175:Z175"/>
    <mergeCell ref="G176:Z176"/>
    <mergeCell ref="G177:Q177"/>
    <mergeCell ref="S177:T177"/>
    <mergeCell ref="U177:V177"/>
    <mergeCell ref="W177:Z177"/>
    <mergeCell ref="G178:Z178"/>
    <mergeCell ref="G179:Q179"/>
    <mergeCell ref="S179:T179"/>
    <mergeCell ref="U179:V179"/>
    <mergeCell ref="W179:Z179"/>
    <mergeCell ref="AB179:AF179"/>
    <mergeCell ref="G180:Z180"/>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W187:Z187"/>
    <mergeCell ref="G188:Z188"/>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26C2-23CD-4E82-AA41-D0B6B6CC02A3}">
  <sheetPr>
    <tabColor theme="7"/>
  </sheetPr>
  <dimension ref="A1:Y128"/>
  <sheetViews>
    <sheetView showGridLines="0" showRowColHeaders="0" topLeftCell="A109" zoomScaleNormal="100" workbookViewId="0">
      <selection activeCell="W117" sqref="W117:W124"/>
    </sheetView>
  </sheetViews>
  <sheetFormatPr defaultColWidth="10.6640625" defaultRowHeight="15.75" x14ac:dyDescent="0.2"/>
  <cols>
    <col min="1" max="25" width="5.6640625" style="7" customWidth="1"/>
    <col min="26" max="16384" width="10.6640625" style="7"/>
  </cols>
  <sheetData>
    <row r="1" spans="1:25" x14ac:dyDescent="0.2">
      <c r="A1" s="706" t="s">
        <v>461</v>
      </c>
      <c r="B1" s="706"/>
      <c r="C1" s="706"/>
      <c r="D1" s="706"/>
      <c r="E1" s="706"/>
      <c r="F1" s="706"/>
      <c r="G1" s="706"/>
      <c r="H1" s="706"/>
      <c r="I1" s="706"/>
      <c r="J1" s="706"/>
      <c r="K1" s="706"/>
      <c r="L1" s="706"/>
      <c r="M1" s="706"/>
      <c r="N1" s="706"/>
      <c r="O1" s="706"/>
      <c r="P1" s="706"/>
      <c r="Q1" s="706"/>
      <c r="R1" s="706"/>
      <c r="S1" s="706"/>
      <c r="T1" s="706"/>
      <c r="U1" s="706"/>
      <c r="V1" s="706"/>
      <c r="W1" s="706"/>
      <c r="X1" s="706"/>
      <c r="Y1" s="706"/>
    </row>
    <row r="2" spans="1:25" ht="16.5" thickBot="1" x14ac:dyDescent="0.25">
      <c r="A2" s="706"/>
      <c r="B2" s="706"/>
      <c r="C2" s="706"/>
      <c r="D2" s="706"/>
      <c r="E2" s="706"/>
      <c r="F2" s="706"/>
      <c r="G2" s="706"/>
      <c r="H2" s="706"/>
      <c r="I2" s="706"/>
      <c r="J2" s="706"/>
      <c r="K2" s="706"/>
      <c r="L2" s="706"/>
      <c r="M2" s="706"/>
      <c r="N2" s="706"/>
      <c r="O2" s="706"/>
      <c r="P2" s="706"/>
      <c r="Q2" s="706"/>
      <c r="R2" s="706"/>
      <c r="S2" s="706"/>
      <c r="T2" s="706"/>
      <c r="U2" s="706"/>
      <c r="V2" s="706"/>
      <c r="W2" s="706"/>
      <c r="X2" s="706"/>
      <c r="Y2" s="706"/>
    </row>
    <row r="3" spans="1:25" ht="15" customHeight="1" thickBot="1" x14ac:dyDescent="0.25">
      <c r="A3" s="337" t="s">
        <v>0</v>
      </c>
      <c r="B3" s="337"/>
      <c r="C3" s="337"/>
      <c r="D3" s="337"/>
      <c r="E3" s="337"/>
      <c r="F3" s="337"/>
      <c r="G3" s="337"/>
      <c r="H3" s="337"/>
      <c r="I3" s="337"/>
      <c r="J3" s="807"/>
      <c r="K3" s="808"/>
      <c r="L3" s="808"/>
      <c r="M3" s="808"/>
      <c r="N3" s="808"/>
      <c r="O3" s="808"/>
      <c r="P3" s="808"/>
      <c r="Q3" s="809"/>
      <c r="R3" s="133" t="s">
        <v>391</v>
      </c>
      <c r="S3" s="133"/>
      <c r="T3" s="151"/>
      <c r="U3" s="151"/>
      <c r="V3" s="151"/>
      <c r="W3" s="151"/>
      <c r="X3" s="356"/>
      <c r="Y3" s="356"/>
    </row>
    <row r="4" spans="1:25" ht="15" customHeight="1" thickBot="1" x14ac:dyDescent="0.25">
      <c r="A4" s="337" t="s">
        <v>1</v>
      </c>
      <c r="B4" s="337"/>
      <c r="C4" s="337"/>
      <c r="D4" s="337"/>
      <c r="E4" s="337"/>
      <c r="F4" s="337"/>
      <c r="G4" s="337"/>
      <c r="H4" s="337"/>
      <c r="I4" s="337"/>
      <c r="J4" s="810"/>
      <c r="K4" s="811"/>
      <c r="L4" s="811"/>
      <c r="M4" s="811"/>
      <c r="N4" s="811"/>
      <c r="O4" s="811"/>
      <c r="P4" s="811"/>
      <c r="Q4" s="811"/>
      <c r="R4" s="812" t="s">
        <v>418</v>
      </c>
      <c r="S4" s="813"/>
      <c r="T4" s="814"/>
      <c r="U4" s="814"/>
      <c r="V4" s="814"/>
      <c r="W4" s="814"/>
      <c r="X4" s="822"/>
      <c r="Y4" s="822"/>
    </row>
    <row r="5" spans="1:25" ht="15" customHeight="1" thickBot="1" x14ac:dyDescent="0.25">
      <c r="A5" s="748" t="s">
        <v>364</v>
      </c>
      <c r="B5" s="748"/>
      <c r="C5" s="748"/>
      <c r="D5" s="748"/>
      <c r="E5" s="748"/>
      <c r="F5" s="748"/>
      <c r="G5" s="748"/>
      <c r="H5" s="748"/>
      <c r="I5" s="748"/>
      <c r="J5" s="748"/>
      <c r="K5" s="748"/>
      <c r="L5" s="823"/>
      <c r="M5" s="337" t="s">
        <v>204</v>
      </c>
      <c r="N5" s="337"/>
      <c r="O5" s="337"/>
      <c r="P5" s="337"/>
      <c r="Q5" s="337"/>
      <c r="R5" s="796" t="s">
        <v>205</v>
      </c>
      <c r="S5" s="796"/>
      <c r="T5" s="796" t="s">
        <v>206</v>
      </c>
      <c r="U5" s="796"/>
      <c r="V5" s="796" t="s">
        <v>207</v>
      </c>
      <c r="W5" s="796"/>
      <c r="X5" s="802" t="s">
        <v>208</v>
      </c>
      <c r="Y5" s="802"/>
    </row>
    <row r="6" spans="1:25" ht="15" customHeight="1" thickBot="1" x14ac:dyDescent="0.25">
      <c r="A6" s="805" t="s">
        <v>214</v>
      </c>
      <c r="B6" s="805"/>
      <c r="C6" s="805"/>
      <c r="D6" s="805"/>
      <c r="E6" s="805"/>
      <c r="F6" s="805"/>
      <c r="G6" s="805"/>
      <c r="H6" s="805"/>
      <c r="I6" s="805"/>
      <c r="J6" s="806"/>
      <c r="K6" s="134" t="s">
        <v>215</v>
      </c>
      <c r="L6" s="823"/>
      <c r="M6" s="803" t="s">
        <v>365</v>
      </c>
      <c r="N6" s="828" t="s">
        <v>354</v>
      </c>
      <c r="O6" s="828"/>
      <c r="P6" s="828"/>
      <c r="Q6" s="828"/>
      <c r="R6" s="794"/>
      <c r="S6" s="795"/>
      <c r="T6" s="820">
        <f>SUM(R6*0.8)</f>
        <v>0</v>
      </c>
      <c r="U6" s="821"/>
      <c r="V6" s="799">
        <f>SUM(R6-T6)</f>
        <v>0</v>
      </c>
      <c r="W6" s="800"/>
      <c r="X6" s="795"/>
      <c r="Y6" s="801"/>
    </row>
    <row r="7" spans="1:25" ht="15" customHeight="1" x14ac:dyDescent="0.2">
      <c r="A7" s="797" t="str">
        <f>'Program &amp; project types'!AB153</f>
        <v>Complementary paratransit service to fixed route service</v>
      </c>
      <c r="B7" s="797"/>
      <c r="C7" s="797"/>
      <c r="D7" s="797"/>
      <c r="E7" s="797"/>
      <c r="F7" s="797"/>
      <c r="G7" s="797"/>
      <c r="H7" s="797"/>
      <c r="I7" s="797"/>
      <c r="J7" s="798"/>
      <c r="K7" s="135">
        <f>'Program &amp; project types'!AG153</f>
        <v>1</v>
      </c>
      <c r="L7" s="823"/>
      <c r="M7" s="803"/>
      <c r="N7" s="828"/>
      <c r="O7" s="828"/>
      <c r="P7" s="828"/>
      <c r="Q7" s="828"/>
      <c r="R7" s="761" t="s">
        <v>209</v>
      </c>
      <c r="S7" s="761"/>
      <c r="T7" s="761"/>
      <c r="U7" s="761"/>
      <c r="V7" s="761"/>
      <c r="W7" s="761"/>
      <c r="X7" s="761"/>
      <c r="Y7" s="761"/>
    </row>
    <row r="8" spans="1:25" ht="15" customHeight="1" x14ac:dyDescent="0.2">
      <c r="A8" s="797" t="str">
        <f>'Program &amp; project types'!AB154</f>
        <v>Operating assistance</v>
      </c>
      <c r="B8" s="797"/>
      <c r="C8" s="797"/>
      <c r="D8" s="797"/>
      <c r="E8" s="797"/>
      <c r="F8" s="797"/>
      <c r="G8" s="797"/>
      <c r="H8" s="797"/>
      <c r="I8" s="797"/>
      <c r="J8" s="798"/>
      <c r="K8" s="135">
        <f>'Program &amp; project types'!AG154</f>
        <v>1</v>
      </c>
      <c r="L8" s="823"/>
      <c r="M8" s="803"/>
      <c r="R8" s="761"/>
      <c r="S8" s="761"/>
      <c r="T8" s="761"/>
      <c r="U8" s="761"/>
      <c r="V8" s="761"/>
      <c r="W8" s="761"/>
      <c r="X8" s="761"/>
      <c r="Y8" s="761"/>
    </row>
    <row r="9" spans="1:25" ht="15" customHeight="1" thickBot="1" x14ac:dyDescent="0.25">
      <c r="A9" s="797" t="str">
        <f>'Program &amp; project types'!AB155</f>
        <v>Operational support equipment / computer hard/software</v>
      </c>
      <c r="B9" s="797"/>
      <c r="C9" s="797"/>
      <c r="D9" s="797"/>
      <c r="E9" s="797"/>
      <c r="F9" s="797"/>
      <c r="G9" s="797"/>
      <c r="H9" s="797"/>
      <c r="I9" s="797"/>
      <c r="J9" s="798"/>
      <c r="K9" s="135">
        <f>'Program &amp; project types'!AG155</f>
        <v>1</v>
      </c>
      <c r="L9" s="823"/>
      <c r="M9" s="804"/>
      <c r="N9" s="817" t="s">
        <v>210</v>
      </c>
      <c r="O9" s="818"/>
      <c r="P9" s="818"/>
      <c r="Q9" s="818"/>
      <c r="R9" s="818"/>
      <c r="S9" s="818"/>
      <c r="T9" s="818"/>
      <c r="U9" s="818"/>
      <c r="V9" s="818"/>
      <c r="W9" s="819"/>
      <c r="X9" s="815">
        <f>SUM(X6-V6)</f>
        <v>0</v>
      </c>
      <c r="Y9" s="816"/>
    </row>
    <row r="10" spans="1:25" ht="15" customHeight="1" x14ac:dyDescent="0.2">
      <c r="A10" s="797"/>
      <c r="B10" s="797"/>
      <c r="C10" s="797"/>
      <c r="D10" s="797"/>
      <c r="E10" s="797"/>
      <c r="F10" s="797"/>
      <c r="G10" s="797"/>
      <c r="H10" s="797"/>
      <c r="I10" s="797"/>
      <c r="J10" s="798"/>
      <c r="K10" s="135"/>
      <c r="L10" s="823"/>
      <c r="M10" s="762" t="s">
        <v>366</v>
      </c>
      <c r="N10" s="261" t="s">
        <v>355</v>
      </c>
      <c r="O10" s="261"/>
      <c r="P10" s="261"/>
      <c r="Q10" s="261"/>
      <c r="R10" s="261"/>
      <c r="S10" s="261"/>
      <c r="T10" s="261"/>
      <c r="U10" s="261"/>
      <c r="V10" s="261"/>
      <c r="W10" s="261"/>
      <c r="X10" s="261"/>
      <c r="Y10" s="261"/>
    </row>
    <row r="11" spans="1:25" ht="15" customHeight="1" thickBot="1" x14ac:dyDescent="0.25">
      <c r="A11" s="797"/>
      <c r="B11" s="797"/>
      <c r="C11" s="797"/>
      <c r="D11" s="797"/>
      <c r="E11" s="797"/>
      <c r="F11" s="797"/>
      <c r="G11" s="797"/>
      <c r="H11" s="797"/>
      <c r="I11" s="797"/>
      <c r="J11" s="798"/>
      <c r="K11" s="135"/>
      <c r="L11" s="823"/>
      <c r="M11" s="762"/>
      <c r="N11" s="261"/>
      <c r="O11" s="261"/>
      <c r="P11" s="261"/>
      <c r="Q11" s="261"/>
      <c r="R11" s="261"/>
      <c r="S11" s="261"/>
      <c r="T11" s="261"/>
      <c r="U11" s="261"/>
      <c r="V11" s="261"/>
      <c r="W11" s="261"/>
      <c r="X11" s="261"/>
      <c r="Y11" s="261"/>
    </row>
    <row r="12" spans="1:25" ht="15" customHeight="1" thickBot="1" x14ac:dyDescent="0.25">
      <c r="A12" s="797"/>
      <c r="B12" s="797"/>
      <c r="C12" s="797"/>
      <c r="D12" s="797"/>
      <c r="E12" s="797"/>
      <c r="F12" s="797"/>
      <c r="G12" s="797"/>
      <c r="H12" s="797"/>
      <c r="I12" s="797"/>
      <c r="J12" s="798"/>
      <c r="K12" s="135"/>
      <c r="L12" s="823"/>
      <c r="M12" s="762"/>
      <c r="N12" s="763" t="s">
        <v>356</v>
      </c>
      <c r="O12" s="763"/>
      <c r="P12" s="763"/>
      <c r="Q12" s="763"/>
      <c r="R12" s="763"/>
      <c r="S12" s="763"/>
      <c r="T12" s="763"/>
      <c r="U12" s="763"/>
      <c r="V12" s="764"/>
      <c r="W12" s="765" t="e">
        <f>SUM(X6/R6)</f>
        <v>#DIV/0!</v>
      </c>
      <c r="X12" s="766"/>
      <c r="Y12" s="767"/>
    </row>
    <row r="13" spans="1:25" ht="15" customHeight="1" thickBot="1" x14ac:dyDescent="0.25">
      <c r="A13" s="797"/>
      <c r="B13" s="797"/>
      <c r="C13" s="797"/>
      <c r="D13" s="797"/>
      <c r="E13" s="797"/>
      <c r="F13" s="797"/>
      <c r="G13" s="797"/>
      <c r="H13" s="797"/>
      <c r="I13" s="797"/>
      <c r="J13" s="798"/>
      <c r="K13" s="135"/>
      <c r="L13" s="823"/>
      <c r="M13" s="762"/>
      <c r="N13" s="826" t="s">
        <v>211</v>
      </c>
      <c r="O13" s="826"/>
      <c r="P13" s="826"/>
      <c r="Q13" s="826"/>
      <c r="R13" s="826"/>
      <c r="S13" s="826"/>
      <c r="T13" s="826"/>
      <c r="U13" s="826"/>
      <c r="V13" s="827"/>
      <c r="W13" s="765" t="e">
        <f>SUM(X10+X6)/R6</f>
        <v>#DIV/0!</v>
      </c>
      <c r="X13" s="766"/>
      <c r="Y13" s="767"/>
    </row>
    <row r="14" spans="1:25" ht="15" customHeight="1" x14ac:dyDescent="0.2">
      <c r="A14" s="797"/>
      <c r="B14" s="797"/>
      <c r="C14" s="797"/>
      <c r="D14" s="797"/>
      <c r="E14" s="797"/>
      <c r="F14" s="797"/>
      <c r="G14" s="797"/>
      <c r="H14" s="797"/>
      <c r="I14" s="797"/>
      <c r="J14" s="798"/>
      <c r="K14" s="135"/>
      <c r="L14" s="823"/>
      <c r="M14" s="168"/>
      <c r="N14" s="169"/>
      <c r="O14" s="169"/>
      <c r="P14" s="169"/>
      <c r="Q14" s="169"/>
      <c r="R14" s="169"/>
      <c r="S14" s="169"/>
      <c r="T14" s="169"/>
      <c r="U14" s="169"/>
      <c r="V14" s="169"/>
      <c r="W14" s="139"/>
      <c r="X14" s="139"/>
      <c r="Y14" s="139"/>
    </row>
    <row r="15" spans="1:25" ht="15" customHeight="1" x14ac:dyDescent="0.2">
      <c r="A15" s="797"/>
      <c r="B15" s="797"/>
      <c r="C15" s="797"/>
      <c r="D15" s="797"/>
      <c r="E15" s="797"/>
      <c r="F15" s="797"/>
      <c r="G15" s="797"/>
      <c r="H15" s="797"/>
      <c r="I15" s="797"/>
      <c r="J15" s="798"/>
      <c r="K15" s="135"/>
      <c r="L15" s="823"/>
      <c r="M15" s="170"/>
      <c r="N15" s="139"/>
      <c r="O15" s="139"/>
      <c r="P15" s="139"/>
      <c r="Q15" s="139"/>
      <c r="R15" s="139"/>
      <c r="S15" s="139"/>
      <c r="T15" s="139"/>
      <c r="U15" s="139"/>
      <c r="V15" s="139"/>
      <c r="W15" s="139"/>
      <c r="X15" s="139"/>
      <c r="Y15" s="139"/>
    </row>
    <row r="16" spans="1:25" ht="15" customHeight="1" x14ac:dyDescent="0.2">
      <c r="A16" s="797"/>
      <c r="B16" s="797"/>
      <c r="C16" s="797"/>
      <c r="D16" s="797"/>
      <c r="E16" s="797"/>
      <c r="F16" s="797"/>
      <c r="G16" s="797"/>
      <c r="H16" s="797"/>
      <c r="I16" s="797"/>
      <c r="J16" s="798"/>
      <c r="K16" s="135"/>
      <c r="L16" s="823"/>
      <c r="M16" s="825"/>
      <c r="N16" s="825"/>
      <c r="O16" s="825"/>
      <c r="P16" s="825"/>
      <c r="Q16" s="825"/>
      <c r="R16" s="825"/>
      <c r="S16" s="825"/>
      <c r="T16" s="825"/>
      <c r="U16" s="825"/>
      <c r="V16" s="825"/>
      <c r="W16" s="825"/>
      <c r="X16" s="825"/>
      <c r="Y16" s="825"/>
    </row>
    <row r="17" spans="1:25" ht="15" customHeight="1" thickBot="1" x14ac:dyDescent="0.25">
      <c r="A17" s="797"/>
      <c r="B17" s="797"/>
      <c r="C17" s="797"/>
      <c r="D17" s="797"/>
      <c r="E17" s="797"/>
      <c r="F17" s="797"/>
      <c r="G17" s="797"/>
      <c r="H17" s="797"/>
      <c r="I17" s="797"/>
      <c r="J17" s="798"/>
      <c r="K17" s="135"/>
      <c r="L17" s="823"/>
      <c r="M17" s="337" t="s">
        <v>203</v>
      </c>
      <c r="N17" s="337"/>
      <c r="O17" s="337"/>
      <c r="P17" s="337"/>
      <c r="Q17" s="337"/>
      <c r="R17" s="796"/>
      <c r="S17" s="796"/>
      <c r="T17" s="796"/>
      <c r="U17" s="796"/>
      <c r="V17" s="796"/>
      <c r="W17" s="796"/>
      <c r="X17" s="796"/>
      <c r="Y17" s="796"/>
    </row>
    <row r="18" spans="1:25" ht="15" customHeight="1" thickBot="1" x14ac:dyDescent="0.25">
      <c r="A18" s="797"/>
      <c r="B18" s="797"/>
      <c r="C18" s="797"/>
      <c r="D18" s="797"/>
      <c r="E18" s="797"/>
      <c r="F18" s="797"/>
      <c r="G18" s="797"/>
      <c r="H18" s="797"/>
      <c r="I18" s="797"/>
      <c r="J18" s="798"/>
      <c r="K18" s="135"/>
      <c r="L18" s="823"/>
      <c r="M18" s="137" t="s">
        <v>213</v>
      </c>
      <c r="N18" s="137"/>
      <c r="O18" s="137"/>
      <c r="P18" s="137"/>
      <c r="Q18" s="137"/>
      <c r="R18" s="137"/>
      <c r="S18" s="138"/>
      <c r="T18" s="137"/>
      <c r="U18" s="136"/>
      <c r="V18" s="143"/>
      <c r="W18" s="144"/>
      <c r="X18" s="144"/>
      <c r="Y18" s="145"/>
    </row>
    <row r="19" spans="1:25" ht="15" customHeight="1" thickBot="1" x14ac:dyDescent="0.25">
      <c r="A19" s="797"/>
      <c r="B19" s="797"/>
      <c r="C19" s="797"/>
      <c r="D19" s="797"/>
      <c r="E19" s="797"/>
      <c r="F19" s="797"/>
      <c r="G19" s="797"/>
      <c r="H19" s="797"/>
      <c r="I19" s="797"/>
      <c r="J19" s="798"/>
      <c r="K19" s="135"/>
      <c r="L19" s="823"/>
      <c r="M19" s="257" t="s">
        <v>380</v>
      </c>
      <c r="N19" s="257"/>
      <c r="O19" s="257"/>
      <c r="P19" s="257"/>
      <c r="Q19" s="257"/>
      <c r="R19" s="257"/>
      <c r="S19" s="257"/>
      <c r="T19" s="257"/>
      <c r="U19" s="258"/>
      <c r="V19" s="146"/>
      <c r="W19" s="147"/>
      <c r="X19" s="147"/>
      <c r="Y19" s="148"/>
    </row>
    <row r="20" spans="1:25" ht="15" customHeight="1" x14ac:dyDescent="0.2">
      <c r="A20" s="797"/>
      <c r="B20" s="797"/>
      <c r="C20" s="797"/>
      <c r="D20" s="797"/>
      <c r="E20" s="797"/>
      <c r="F20" s="797"/>
      <c r="G20" s="797"/>
      <c r="H20" s="797"/>
      <c r="I20" s="797"/>
      <c r="J20" s="798"/>
      <c r="K20" s="135"/>
      <c r="L20" s="823"/>
      <c r="M20" s="727"/>
      <c r="N20" s="728"/>
      <c r="O20" s="728"/>
      <c r="P20" s="728"/>
      <c r="Q20" s="728"/>
      <c r="R20" s="728"/>
      <c r="S20" s="728"/>
      <c r="T20" s="728"/>
      <c r="U20" s="729"/>
      <c r="V20" s="146"/>
      <c r="W20" s="147"/>
      <c r="X20" s="147"/>
      <c r="Y20" s="148"/>
    </row>
    <row r="21" spans="1:25" ht="15" customHeight="1" x14ac:dyDescent="0.2">
      <c r="A21" s="797"/>
      <c r="B21" s="797"/>
      <c r="C21" s="797"/>
      <c r="D21" s="797"/>
      <c r="E21" s="797"/>
      <c r="F21" s="797"/>
      <c r="G21" s="797"/>
      <c r="H21" s="797"/>
      <c r="I21" s="797"/>
      <c r="J21" s="798"/>
      <c r="K21" s="135"/>
      <c r="L21" s="823"/>
      <c r="M21" s="730"/>
      <c r="N21" s="731"/>
      <c r="O21" s="731"/>
      <c r="P21" s="731"/>
      <c r="Q21" s="731"/>
      <c r="R21" s="731"/>
      <c r="S21" s="731"/>
      <c r="T21" s="731"/>
      <c r="U21" s="732"/>
      <c r="V21" s="147"/>
      <c r="W21" s="147"/>
      <c r="X21" s="147"/>
      <c r="Y21" s="148"/>
    </row>
    <row r="22" spans="1:25" ht="15" customHeight="1" x14ac:dyDescent="0.2">
      <c r="A22" s="797"/>
      <c r="B22" s="797"/>
      <c r="C22" s="797"/>
      <c r="D22" s="797"/>
      <c r="E22" s="797"/>
      <c r="F22" s="797"/>
      <c r="G22" s="797"/>
      <c r="H22" s="797"/>
      <c r="I22" s="797"/>
      <c r="J22" s="798"/>
      <c r="K22" s="135"/>
      <c r="L22" s="823"/>
      <c r="M22" s="730"/>
      <c r="N22" s="731"/>
      <c r="O22" s="731"/>
      <c r="P22" s="731"/>
      <c r="Q22" s="731"/>
      <c r="R22" s="731"/>
      <c r="S22" s="731"/>
      <c r="T22" s="731"/>
      <c r="U22" s="732"/>
      <c r="V22" s="147"/>
      <c r="W22" s="147"/>
      <c r="X22" s="147"/>
      <c r="Y22" s="148"/>
    </row>
    <row r="23" spans="1:25" ht="15" customHeight="1" x14ac:dyDescent="0.2">
      <c r="A23" s="797"/>
      <c r="B23" s="797"/>
      <c r="C23" s="797"/>
      <c r="D23" s="797"/>
      <c r="E23" s="797"/>
      <c r="F23" s="797"/>
      <c r="G23" s="797"/>
      <c r="H23" s="797"/>
      <c r="I23" s="797"/>
      <c r="J23" s="798"/>
      <c r="K23" s="135"/>
      <c r="L23" s="823"/>
      <c r="M23" s="730"/>
      <c r="N23" s="731"/>
      <c r="O23" s="731"/>
      <c r="P23" s="731"/>
      <c r="Q23" s="731"/>
      <c r="R23" s="731"/>
      <c r="S23" s="731"/>
      <c r="T23" s="731"/>
      <c r="U23" s="732"/>
      <c r="V23" s="147"/>
      <c r="W23" s="147"/>
      <c r="X23" s="147"/>
      <c r="Y23" s="148"/>
    </row>
    <row r="24" spans="1:25" ht="15" customHeight="1" x14ac:dyDescent="0.2">
      <c r="A24" s="797"/>
      <c r="B24" s="797"/>
      <c r="C24" s="797"/>
      <c r="D24" s="797"/>
      <c r="E24" s="797"/>
      <c r="F24" s="797"/>
      <c r="G24" s="797"/>
      <c r="H24" s="797"/>
      <c r="I24" s="797"/>
      <c r="J24" s="798"/>
      <c r="K24" s="135"/>
      <c r="L24" s="823"/>
      <c r="M24" s="730"/>
      <c r="N24" s="731"/>
      <c r="O24" s="731"/>
      <c r="P24" s="731"/>
      <c r="Q24" s="731"/>
      <c r="R24" s="731"/>
      <c r="S24" s="731"/>
      <c r="T24" s="731"/>
      <c r="U24" s="732"/>
      <c r="V24" s="147"/>
      <c r="W24" s="147"/>
      <c r="X24" s="147"/>
      <c r="Y24" s="148"/>
    </row>
    <row r="25" spans="1:25" ht="15" customHeight="1" thickBot="1" x14ac:dyDescent="0.25">
      <c r="A25" s="797"/>
      <c r="B25" s="797"/>
      <c r="C25" s="797"/>
      <c r="D25" s="797"/>
      <c r="E25" s="797"/>
      <c r="F25" s="797"/>
      <c r="G25" s="797"/>
      <c r="H25" s="797"/>
      <c r="I25" s="797"/>
      <c r="J25" s="798"/>
      <c r="K25" s="135"/>
      <c r="L25" s="823"/>
      <c r="M25" s="733"/>
      <c r="N25" s="734"/>
      <c r="O25" s="734"/>
      <c r="P25" s="734"/>
      <c r="Q25" s="734"/>
      <c r="R25" s="734"/>
      <c r="S25" s="734"/>
      <c r="T25" s="734"/>
      <c r="U25" s="735"/>
      <c r="V25" s="147"/>
      <c r="W25" s="147"/>
      <c r="X25" s="147"/>
      <c r="Y25" s="148"/>
    </row>
    <row r="26" spans="1:25" ht="15" customHeight="1" thickBot="1" x14ac:dyDescent="0.25">
      <c r="A26" s="829" t="s">
        <v>216</v>
      </c>
      <c r="B26" s="829"/>
      <c r="C26" s="829"/>
      <c r="D26" s="829"/>
      <c r="E26" s="829"/>
      <c r="F26" s="829"/>
      <c r="G26" s="829"/>
      <c r="H26" s="829"/>
      <c r="I26" s="829"/>
      <c r="J26" s="829"/>
      <c r="K26" s="829"/>
      <c r="L26" s="824"/>
      <c r="M26" s="736" t="s">
        <v>518</v>
      </c>
      <c r="N26" s="736"/>
      <c r="O26" s="736"/>
      <c r="P26" s="736"/>
      <c r="Q26" s="736"/>
      <c r="R26" s="736"/>
      <c r="S26" s="736"/>
      <c r="T26" s="736"/>
      <c r="U26" s="736"/>
      <c r="V26" s="147"/>
      <c r="W26" s="147"/>
      <c r="X26" s="147"/>
      <c r="Y26" s="148"/>
    </row>
    <row r="27" spans="1:25" ht="15" customHeight="1" thickBot="1" x14ac:dyDescent="0.25">
      <c r="A27" s="830"/>
      <c r="B27" s="831"/>
      <c r="C27" s="831"/>
      <c r="D27" s="831"/>
      <c r="E27" s="831"/>
      <c r="F27" s="831"/>
      <c r="G27" s="831"/>
      <c r="H27" s="831"/>
      <c r="I27" s="831"/>
      <c r="J27" s="831"/>
      <c r="K27" s="832"/>
      <c r="L27" s="824"/>
      <c r="M27" s="737"/>
      <c r="N27" s="737"/>
      <c r="O27" s="737"/>
      <c r="P27" s="737"/>
      <c r="Q27" s="737"/>
      <c r="R27" s="737"/>
      <c r="S27" s="737"/>
      <c r="T27" s="737"/>
      <c r="U27" s="737"/>
      <c r="V27" s="147"/>
      <c r="W27" s="147"/>
      <c r="X27" s="147"/>
      <c r="Y27" s="148"/>
    </row>
    <row r="28" spans="1:25" ht="15" customHeight="1" thickBot="1" x14ac:dyDescent="0.25">
      <c r="A28" s="17"/>
      <c r="B28" s="17"/>
      <c r="C28" s="17"/>
      <c r="D28" s="17"/>
      <c r="E28" s="17"/>
      <c r="F28" s="17"/>
      <c r="G28" s="17"/>
      <c r="H28" s="17"/>
      <c r="I28" s="17"/>
      <c r="J28" s="17"/>
      <c r="K28" s="17"/>
      <c r="L28" s="824"/>
      <c r="M28" s="738"/>
      <c r="N28" s="738"/>
      <c r="O28" s="738"/>
      <c r="P28" s="738"/>
      <c r="Q28" s="738"/>
      <c r="R28" s="738"/>
      <c r="S28" s="738"/>
      <c r="T28" s="738"/>
      <c r="U28" s="738"/>
      <c r="V28" s="147"/>
      <c r="W28" s="147"/>
      <c r="X28" s="147"/>
      <c r="Y28" s="148"/>
    </row>
    <row r="29" spans="1:25" ht="15" customHeight="1" thickBot="1" x14ac:dyDescent="0.25">
      <c r="A29" s="139"/>
      <c r="B29" s="139"/>
      <c r="C29" s="139"/>
      <c r="D29" s="139"/>
      <c r="E29" s="139"/>
      <c r="F29" s="139"/>
      <c r="G29" s="139"/>
      <c r="H29" s="139"/>
      <c r="I29" s="139"/>
      <c r="J29" s="139"/>
      <c r="K29" s="139"/>
      <c r="L29" s="823"/>
      <c r="M29" s="739"/>
      <c r="N29" s="740"/>
      <c r="O29" s="740"/>
      <c r="P29" s="740"/>
      <c r="Q29" s="740"/>
      <c r="R29" s="740"/>
      <c r="S29" s="740"/>
      <c r="T29" s="740"/>
      <c r="U29" s="740"/>
      <c r="V29" s="740"/>
      <c r="W29" s="740"/>
      <c r="X29" s="740"/>
      <c r="Y29" s="741"/>
    </row>
    <row r="30" spans="1:25" ht="15" customHeight="1" thickBot="1" x14ac:dyDescent="0.25">
      <c r="A30" s="768" t="s">
        <v>357</v>
      </c>
      <c r="B30" s="769"/>
      <c r="C30" s="769"/>
      <c r="D30" s="769"/>
      <c r="E30" s="769"/>
      <c r="F30" s="769"/>
      <c r="G30" s="769"/>
      <c r="H30" s="769"/>
      <c r="I30" s="769"/>
      <c r="J30" s="769"/>
      <c r="K30" s="770"/>
      <c r="L30" s="823"/>
      <c r="M30" s="742"/>
      <c r="N30" s="743"/>
      <c r="O30" s="743"/>
      <c r="P30" s="743"/>
      <c r="Q30" s="743"/>
      <c r="R30" s="743"/>
      <c r="S30" s="743"/>
      <c r="T30" s="743"/>
      <c r="U30" s="743"/>
      <c r="V30" s="743"/>
      <c r="W30" s="743"/>
      <c r="X30" s="743"/>
      <c r="Y30" s="744"/>
    </row>
    <row r="31" spans="1:25" ht="15" customHeight="1" x14ac:dyDescent="0.2">
      <c r="A31" s="771" t="s">
        <v>358</v>
      </c>
      <c r="B31" s="771"/>
      <c r="C31" s="771"/>
      <c r="D31" s="771"/>
      <c r="E31" s="771"/>
      <c r="F31" s="772"/>
      <c r="G31" s="773" t="s">
        <v>359</v>
      </c>
      <c r="H31" s="774"/>
      <c r="I31" s="140"/>
      <c r="J31" s="141"/>
      <c r="K31" s="141"/>
      <c r="L31" s="823"/>
      <c r="M31" s="742"/>
      <c r="N31" s="743"/>
      <c r="O31" s="743"/>
      <c r="P31" s="743"/>
      <c r="Q31" s="743"/>
      <c r="R31" s="743"/>
      <c r="S31" s="743"/>
      <c r="T31" s="743"/>
      <c r="U31" s="743"/>
      <c r="V31" s="743"/>
      <c r="W31" s="743"/>
      <c r="X31" s="743"/>
      <c r="Y31" s="744"/>
    </row>
    <row r="32" spans="1:25" ht="15" customHeight="1" x14ac:dyDescent="0.2">
      <c r="A32" s="777" t="s">
        <v>360</v>
      </c>
      <c r="B32" s="777"/>
      <c r="C32" s="777"/>
      <c r="D32" s="777"/>
      <c r="E32" s="777"/>
      <c r="F32" s="778"/>
      <c r="G32" s="773"/>
      <c r="H32" s="774"/>
      <c r="I32" s="140"/>
      <c r="J32" s="141"/>
      <c r="K32" s="141"/>
      <c r="L32" s="823"/>
      <c r="M32" s="742"/>
      <c r="N32" s="743"/>
      <c r="O32" s="743"/>
      <c r="P32" s="743"/>
      <c r="Q32" s="743"/>
      <c r="R32" s="743"/>
      <c r="S32" s="743"/>
      <c r="T32" s="743"/>
      <c r="U32" s="743"/>
      <c r="V32" s="743"/>
      <c r="W32" s="743"/>
      <c r="X32" s="743"/>
      <c r="Y32" s="744"/>
    </row>
    <row r="33" spans="1:25" ht="15" customHeight="1" x14ac:dyDescent="0.2">
      <c r="A33" s="779" t="s">
        <v>361</v>
      </c>
      <c r="B33" s="779"/>
      <c r="C33" s="779"/>
      <c r="D33" s="779"/>
      <c r="E33" s="779"/>
      <c r="F33" s="780"/>
      <c r="G33" s="773"/>
      <c r="H33" s="774"/>
      <c r="I33" s="140"/>
      <c r="J33" s="141"/>
      <c r="K33" s="141"/>
      <c r="L33" s="823"/>
      <c r="M33" s="742"/>
      <c r="N33" s="743"/>
      <c r="O33" s="743"/>
      <c r="P33" s="743"/>
      <c r="Q33" s="743"/>
      <c r="R33" s="743"/>
      <c r="S33" s="743"/>
      <c r="T33" s="743"/>
      <c r="U33" s="743"/>
      <c r="V33" s="743"/>
      <c r="W33" s="743"/>
      <c r="X33" s="743"/>
      <c r="Y33" s="744"/>
    </row>
    <row r="34" spans="1:25" ht="15" customHeight="1" x14ac:dyDescent="0.2">
      <c r="A34" s="779" t="s">
        <v>362</v>
      </c>
      <c r="B34" s="779"/>
      <c r="C34" s="779"/>
      <c r="D34" s="779"/>
      <c r="E34" s="779"/>
      <c r="F34" s="780"/>
      <c r="G34" s="773"/>
      <c r="H34" s="774"/>
      <c r="I34" s="140"/>
      <c r="J34" s="141"/>
      <c r="K34" s="141"/>
      <c r="L34" s="823"/>
      <c r="M34" s="742"/>
      <c r="N34" s="743"/>
      <c r="O34" s="743"/>
      <c r="P34" s="743"/>
      <c r="Q34" s="743"/>
      <c r="R34" s="743"/>
      <c r="S34" s="743"/>
      <c r="T34" s="743"/>
      <c r="U34" s="743"/>
      <c r="V34" s="743"/>
      <c r="W34" s="743"/>
      <c r="X34" s="743"/>
      <c r="Y34" s="744"/>
    </row>
    <row r="35" spans="1:25" ht="15" customHeight="1" x14ac:dyDescent="0.2">
      <c r="A35" s="779" t="s">
        <v>611</v>
      </c>
      <c r="B35" s="779"/>
      <c r="C35" s="779"/>
      <c r="D35" s="779"/>
      <c r="E35" s="779"/>
      <c r="F35" s="780"/>
      <c r="G35" s="773"/>
      <c r="H35" s="774"/>
      <c r="I35" s="140"/>
      <c r="J35" s="141"/>
      <c r="K35" s="141"/>
      <c r="L35" s="823"/>
      <c r="M35" s="742"/>
      <c r="N35" s="743"/>
      <c r="O35" s="743"/>
      <c r="P35" s="743"/>
      <c r="Q35" s="743"/>
      <c r="R35" s="743"/>
      <c r="S35" s="743"/>
      <c r="T35" s="743"/>
      <c r="U35" s="743"/>
      <c r="V35" s="743"/>
      <c r="W35" s="743"/>
      <c r="X35" s="743"/>
      <c r="Y35" s="744"/>
    </row>
    <row r="36" spans="1:25" ht="15" customHeight="1" thickBot="1" x14ac:dyDescent="0.25">
      <c r="A36" s="779" t="s">
        <v>363</v>
      </c>
      <c r="B36" s="779"/>
      <c r="C36" s="779"/>
      <c r="D36" s="779"/>
      <c r="E36" s="779"/>
      <c r="F36" s="780"/>
      <c r="G36" s="775"/>
      <c r="H36" s="776"/>
      <c r="I36" s="140"/>
      <c r="J36" s="141"/>
      <c r="K36" s="141"/>
      <c r="L36" s="823"/>
      <c r="M36" s="742"/>
      <c r="N36" s="743"/>
      <c r="O36" s="743"/>
      <c r="P36" s="743"/>
      <c r="Q36" s="743"/>
      <c r="R36" s="743"/>
      <c r="S36" s="743"/>
      <c r="T36" s="743"/>
      <c r="U36" s="743"/>
      <c r="V36" s="743"/>
      <c r="W36" s="743"/>
      <c r="X36" s="743"/>
      <c r="Y36" s="744"/>
    </row>
    <row r="37" spans="1:25" ht="15" customHeight="1" x14ac:dyDescent="0.2">
      <c r="A37" s="139"/>
      <c r="B37" s="139"/>
      <c r="C37" s="139"/>
      <c r="D37" s="139"/>
      <c r="E37" s="139"/>
      <c r="F37" s="139"/>
      <c r="G37" s="139"/>
      <c r="H37" s="139"/>
      <c r="I37" s="139"/>
      <c r="J37" s="139"/>
      <c r="K37" s="139"/>
      <c r="L37" s="823"/>
      <c r="M37" s="742"/>
      <c r="N37" s="743"/>
      <c r="O37" s="743"/>
      <c r="P37" s="743"/>
      <c r="Q37" s="743"/>
      <c r="R37" s="743"/>
      <c r="S37" s="743"/>
      <c r="T37" s="743"/>
      <c r="U37" s="743"/>
      <c r="V37" s="743"/>
      <c r="W37" s="743"/>
      <c r="X37" s="743"/>
      <c r="Y37" s="744"/>
    </row>
    <row r="38" spans="1:25" ht="15" customHeight="1" thickBot="1" x14ac:dyDescent="0.25">
      <c r="A38" s="139"/>
      <c r="B38" s="139"/>
      <c r="C38" s="139"/>
      <c r="D38" s="139"/>
      <c r="E38" s="139"/>
      <c r="F38" s="139"/>
      <c r="G38" s="139"/>
      <c r="H38" s="139"/>
      <c r="I38" s="139"/>
      <c r="J38" s="139"/>
      <c r="K38" s="139"/>
      <c r="L38" s="823"/>
      <c r="M38" s="745"/>
      <c r="N38" s="746"/>
      <c r="O38" s="746"/>
      <c r="P38" s="746"/>
      <c r="Q38" s="746"/>
      <c r="R38" s="746"/>
      <c r="S38" s="746"/>
      <c r="T38" s="746"/>
      <c r="U38" s="746"/>
      <c r="V38" s="746"/>
      <c r="W38" s="746"/>
      <c r="X38" s="746"/>
      <c r="Y38" s="747"/>
    </row>
    <row r="39" spans="1:25" x14ac:dyDescent="0.2">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row>
    <row r="40" spans="1:25" s="142" customFormat="1" ht="15" customHeight="1" thickBot="1" x14ac:dyDescent="0.25">
      <c r="A40" s="748" t="s">
        <v>384</v>
      </c>
      <c r="B40" s="748"/>
      <c r="C40" s="748"/>
      <c r="D40" s="748"/>
      <c r="E40" s="748"/>
      <c r="F40" s="748"/>
      <c r="G40" s="748"/>
      <c r="H40" s="748"/>
      <c r="I40" s="748"/>
      <c r="J40" s="748"/>
      <c r="K40" s="748"/>
      <c r="L40" s="748"/>
      <c r="M40" s="748"/>
      <c r="N40" s="748"/>
      <c r="O40" s="748"/>
      <c r="P40" s="748"/>
      <c r="Q40" s="748"/>
      <c r="R40" s="748"/>
      <c r="S40" s="748"/>
      <c r="T40" s="748"/>
      <c r="U40" s="748"/>
      <c r="V40" s="748"/>
      <c r="W40" s="17" t="s">
        <v>69</v>
      </c>
      <c r="X40" s="17" t="s">
        <v>70</v>
      </c>
      <c r="Y40" s="17" t="s">
        <v>217</v>
      </c>
    </row>
    <row r="41" spans="1:25" s="142" customFormat="1" ht="30.75" customHeight="1" thickBot="1" x14ac:dyDescent="0.25">
      <c r="A41" s="707" t="s">
        <v>218</v>
      </c>
      <c r="B41" s="709" t="s">
        <v>519</v>
      </c>
      <c r="C41" s="756"/>
      <c r="D41" s="756"/>
      <c r="E41" s="756"/>
      <c r="F41" s="756"/>
      <c r="G41" s="756"/>
      <c r="H41" s="756"/>
      <c r="I41" s="756"/>
      <c r="J41" s="756"/>
      <c r="K41" s="756"/>
      <c r="L41" s="756"/>
      <c r="M41" s="756"/>
      <c r="N41" s="756"/>
      <c r="O41" s="756"/>
      <c r="P41" s="756"/>
      <c r="Q41" s="756"/>
      <c r="R41" s="756"/>
      <c r="S41" s="756"/>
      <c r="T41" s="756"/>
      <c r="U41" s="756"/>
      <c r="V41" s="757"/>
      <c r="W41" s="711"/>
      <c r="X41" s="750"/>
      <c r="Y41" s="752"/>
    </row>
    <row r="42" spans="1:25" s="142" customFormat="1" ht="15" customHeight="1" x14ac:dyDescent="0.2">
      <c r="A42" s="707"/>
      <c r="B42" s="755" t="s">
        <v>367</v>
      </c>
      <c r="C42" s="755"/>
      <c r="D42" s="720"/>
      <c r="E42" s="721"/>
      <c r="F42" s="721"/>
      <c r="G42" s="721"/>
      <c r="H42" s="721"/>
      <c r="I42" s="721"/>
      <c r="J42" s="721"/>
      <c r="K42" s="721"/>
      <c r="L42" s="721"/>
      <c r="M42" s="721"/>
      <c r="N42" s="721"/>
      <c r="O42" s="721"/>
      <c r="P42" s="721"/>
      <c r="Q42" s="721"/>
      <c r="R42" s="721"/>
      <c r="S42" s="721"/>
      <c r="T42" s="721"/>
      <c r="U42" s="721"/>
      <c r="V42" s="722"/>
      <c r="W42" s="712"/>
      <c r="X42" s="751"/>
      <c r="Y42" s="753"/>
    </row>
    <row r="43" spans="1:25" s="142" customFormat="1" ht="15" customHeight="1" thickBot="1" x14ac:dyDescent="0.25">
      <c r="A43" s="708"/>
      <c r="B43" s="726" t="s">
        <v>368</v>
      </c>
      <c r="C43" s="726"/>
      <c r="D43" s="723"/>
      <c r="E43" s="724"/>
      <c r="F43" s="724"/>
      <c r="G43" s="724"/>
      <c r="H43" s="724"/>
      <c r="I43" s="724"/>
      <c r="J43" s="724"/>
      <c r="K43" s="724"/>
      <c r="L43" s="724"/>
      <c r="M43" s="724"/>
      <c r="N43" s="724"/>
      <c r="O43" s="724"/>
      <c r="P43" s="724"/>
      <c r="Q43" s="724"/>
      <c r="R43" s="724"/>
      <c r="S43" s="724"/>
      <c r="T43" s="724"/>
      <c r="U43" s="724"/>
      <c r="V43" s="725"/>
      <c r="W43" s="713"/>
      <c r="X43" s="789"/>
      <c r="Y43" s="754"/>
    </row>
    <row r="44" spans="1:25" s="142" customFormat="1" ht="30" customHeight="1" thickBot="1" x14ac:dyDescent="0.25">
      <c r="A44" s="707" t="s">
        <v>219</v>
      </c>
      <c r="B44" s="709" t="s">
        <v>520</v>
      </c>
      <c r="C44" s="709"/>
      <c r="D44" s="709"/>
      <c r="E44" s="709"/>
      <c r="F44" s="709"/>
      <c r="G44" s="709"/>
      <c r="H44" s="709"/>
      <c r="I44" s="709"/>
      <c r="J44" s="709"/>
      <c r="K44" s="709"/>
      <c r="L44" s="709"/>
      <c r="M44" s="709"/>
      <c r="N44" s="709"/>
      <c r="O44" s="709"/>
      <c r="P44" s="709"/>
      <c r="Q44" s="709"/>
      <c r="R44" s="709"/>
      <c r="S44" s="709"/>
      <c r="T44" s="709"/>
      <c r="U44" s="709"/>
      <c r="V44" s="710"/>
      <c r="W44" s="711"/>
      <c r="X44" s="750"/>
      <c r="Y44" s="752"/>
    </row>
    <row r="45" spans="1:25" s="142" customFormat="1" ht="15" customHeight="1" x14ac:dyDescent="0.2">
      <c r="A45" s="707"/>
      <c r="B45" s="755" t="s">
        <v>367</v>
      </c>
      <c r="C45" s="755"/>
      <c r="D45" s="720"/>
      <c r="E45" s="721"/>
      <c r="F45" s="721"/>
      <c r="G45" s="721"/>
      <c r="H45" s="721"/>
      <c r="I45" s="721"/>
      <c r="J45" s="721"/>
      <c r="K45" s="721"/>
      <c r="L45" s="721"/>
      <c r="M45" s="721"/>
      <c r="N45" s="721"/>
      <c r="O45" s="721"/>
      <c r="P45" s="721"/>
      <c r="Q45" s="721"/>
      <c r="R45" s="721"/>
      <c r="S45" s="721"/>
      <c r="T45" s="721"/>
      <c r="U45" s="721"/>
      <c r="V45" s="722"/>
      <c r="W45" s="712"/>
      <c r="X45" s="751"/>
      <c r="Y45" s="753"/>
    </row>
    <row r="46" spans="1:25" s="142" customFormat="1" ht="15" customHeight="1" thickBot="1" x14ac:dyDescent="0.25">
      <c r="A46" s="708"/>
      <c r="B46" s="726" t="s">
        <v>368</v>
      </c>
      <c r="C46" s="726"/>
      <c r="D46" s="723"/>
      <c r="E46" s="724"/>
      <c r="F46" s="724"/>
      <c r="G46" s="724"/>
      <c r="H46" s="724"/>
      <c r="I46" s="724"/>
      <c r="J46" s="724"/>
      <c r="K46" s="724"/>
      <c r="L46" s="724"/>
      <c r="M46" s="724"/>
      <c r="N46" s="724"/>
      <c r="O46" s="724"/>
      <c r="P46" s="724"/>
      <c r="Q46" s="724"/>
      <c r="R46" s="724"/>
      <c r="S46" s="724"/>
      <c r="T46" s="724"/>
      <c r="U46" s="724"/>
      <c r="V46" s="725"/>
      <c r="W46" s="712"/>
      <c r="X46" s="751"/>
      <c r="Y46" s="753"/>
    </row>
    <row r="47" spans="1:25" s="142" customFormat="1" ht="29.25" customHeight="1" thickBot="1" x14ac:dyDescent="0.25">
      <c r="A47" s="707" t="s">
        <v>220</v>
      </c>
      <c r="B47" s="756" t="s">
        <v>521</v>
      </c>
      <c r="C47" s="756"/>
      <c r="D47" s="756"/>
      <c r="E47" s="756"/>
      <c r="F47" s="756"/>
      <c r="G47" s="756"/>
      <c r="H47" s="756"/>
      <c r="I47" s="756"/>
      <c r="J47" s="756"/>
      <c r="K47" s="756"/>
      <c r="L47" s="756"/>
      <c r="M47" s="756"/>
      <c r="N47" s="756"/>
      <c r="O47" s="756"/>
      <c r="P47" s="756"/>
      <c r="Q47" s="756"/>
      <c r="R47" s="756"/>
      <c r="S47" s="756"/>
      <c r="T47" s="756"/>
      <c r="U47" s="756"/>
      <c r="V47" s="757"/>
      <c r="W47" s="711"/>
      <c r="X47" s="750"/>
      <c r="Y47" s="752"/>
    </row>
    <row r="48" spans="1:25" s="142" customFormat="1" ht="15" customHeight="1" x14ac:dyDescent="0.2">
      <c r="A48" s="707"/>
      <c r="B48" s="755" t="s">
        <v>369</v>
      </c>
      <c r="C48" s="755"/>
      <c r="D48" s="720"/>
      <c r="E48" s="721"/>
      <c r="F48" s="721"/>
      <c r="G48" s="721"/>
      <c r="H48" s="721"/>
      <c r="I48" s="721"/>
      <c r="J48" s="721"/>
      <c r="K48" s="721"/>
      <c r="L48" s="721"/>
      <c r="M48" s="721"/>
      <c r="N48" s="721"/>
      <c r="O48" s="721"/>
      <c r="P48" s="721"/>
      <c r="Q48" s="721"/>
      <c r="R48" s="721"/>
      <c r="S48" s="721"/>
      <c r="T48" s="721"/>
      <c r="U48" s="721"/>
      <c r="V48" s="722"/>
      <c r="W48" s="712"/>
      <c r="X48" s="751"/>
      <c r="Y48" s="753"/>
    </row>
    <row r="49" spans="1:25" s="142" customFormat="1" ht="15" customHeight="1" thickBot="1" x14ac:dyDescent="0.25">
      <c r="A49" s="708"/>
      <c r="B49" s="726" t="s">
        <v>368</v>
      </c>
      <c r="C49" s="726"/>
      <c r="D49" s="723"/>
      <c r="E49" s="724"/>
      <c r="F49" s="724"/>
      <c r="G49" s="724"/>
      <c r="H49" s="724"/>
      <c r="I49" s="724"/>
      <c r="J49" s="724"/>
      <c r="K49" s="724"/>
      <c r="L49" s="724"/>
      <c r="M49" s="724"/>
      <c r="N49" s="724"/>
      <c r="O49" s="724"/>
      <c r="P49" s="724"/>
      <c r="Q49" s="724"/>
      <c r="R49" s="724"/>
      <c r="S49" s="724"/>
      <c r="T49" s="724"/>
      <c r="U49" s="724"/>
      <c r="V49" s="725"/>
      <c r="W49" s="713"/>
      <c r="X49" s="789"/>
      <c r="Y49" s="754"/>
    </row>
    <row r="50" spans="1:25" s="142" customFormat="1" ht="30" customHeight="1" thickBot="1" x14ac:dyDescent="0.25">
      <c r="A50" s="707" t="s">
        <v>221</v>
      </c>
      <c r="B50" s="709" t="s">
        <v>522</v>
      </c>
      <c r="C50" s="756"/>
      <c r="D50" s="756"/>
      <c r="E50" s="756"/>
      <c r="F50" s="756"/>
      <c r="G50" s="756"/>
      <c r="H50" s="756"/>
      <c r="I50" s="756"/>
      <c r="J50" s="756"/>
      <c r="K50" s="756"/>
      <c r="L50" s="756"/>
      <c r="M50" s="756"/>
      <c r="N50" s="756"/>
      <c r="O50" s="756"/>
      <c r="P50" s="756"/>
      <c r="Q50" s="756"/>
      <c r="R50" s="756"/>
      <c r="S50" s="756"/>
      <c r="T50" s="756"/>
      <c r="U50" s="756"/>
      <c r="V50" s="757"/>
      <c r="W50" s="711"/>
      <c r="X50" s="750"/>
      <c r="Y50" s="752"/>
    </row>
    <row r="51" spans="1:25" s="142" customFormat="1" ht="15" customHeight="1" x14ac:dyDescent="0.2">
      <c r="A51" s="707"/>
      <c r="B51" s="755" t="s">
        <v>367</v>
      </c>
      <c r="C51" s="755"/>
      <c r="D51" s="720"/>
      <c r="E51" s="721"/>
      <c r="F51" s="721"/>
      <c r="G51" s="721"/>
      <c r="H51" s="721"/>
      <c r="I51" s="721"/>
      <c r="J51" s="721"/>
      <c r="K51" s="721"/>
      <c r="L51" s="721"/>
      <c r="M51" s="721"/>
      <c r="N51" s="721"/>
      <c r="O51" s="721"/>
      <c r="P51" s="721"/>
      <c r="Q51" s="721"/>
      <c r="R51" s="721"/>
      <c r="S51" s="721"/>
      <c r="T51" s="721"/>
      <c r="U51" s="721"/>
      <c r="V51" s="722"/>
      <c r="W51" s="712"/>
      <c r="X51" s="751"/>
      <c r="Y51" s="753"/>
    </row>
    <row r="52" spans="1:25" s="142" customFormat="1" ht="15" customHeight="1" thickBot="1" x14ac:dyDescent="0.25">
      <c r="A52" s="708"/>
      <c r="B52" s="726" t="s">
        <v>368</v>
      </c>
      <c r="C52" s="726"/>
      <c r="D52" s="723"/>
      <c r="E52" s="724"/>
      <c r="F52" s="724"/>
      <c r="G52" s="724"/>
      <c r="H52" s="724"/>
      <c r="I52" s="724"/>
      <c r="J52" s="724"/>
      <c r="K52" s="724"/>
      <c r="L52" s="724"/>
      <c r="M52" s="724"/>
      <c r="N52" s="724"/>
      <c r="O52" s="724"/>
      <c r="P52" s="724"/>
      <c r="Q52" s="724"/>
      <c r="R52" s="724"/>
      <c r="S52" s="724"/>
      <c r="T52" s="724"/>
      <c r="U52" s="724"/>
      <c r="V52" s="725"/>
      <c r="W52" s="713"/>
      <c r="X52" s="789"/>
      <c r="Y52" s="754"/>
    </row>
    <row r="53" spans="1:25" s="142" customFormat="1" ht="27" customHeight="1" thickBot="1" x14ac:dyDescent="0.25">
      <c r="A53" s="707" t="s">
        <v>222</v>
      </c>
      <c r="B53" s="709" t="s">
        <v>523</v>
      </c>
      <c r="C53" s="756"/>
      <c r="D53" s="756"/>
      <c r="E53" s="756"/>
      <c r="F53" s="756"/>
      <c r="G53" s="756"/>
      <c r="H53" s="756"/>
      <c r="I53" s="756"/>
      <c r="J53" s="756"/>
      <c r="K53" s="756"/>
      <c r="L53" s="756"/>
      <c r="M53" s="756"/>
      <c r="N53" s="756"/>
      <c r="O53" s="756"/>
      <c r="P53" s="756"/>
      <c r="Q53" s="756"/>
      <c r="R53" s="756"/>
      <c r="S53" s="756"/>
      <c r="T53" s="756"/>
      <c r="U53" s="756"/>
      <c r="V53" s="757"/>
      <c r="W53" s="711"/>
      <c r="X53" s="750"/>
      <c r="Y53" s="717"/>
    </row>
    <row r="54" spans="1:25" s="142" customFormat="1" ht="15" customHeight="1" x14ac:dyDescent="0.2">
      <c r="A54" s="707"/>
      <c r="B54" s="755" t="s">
        <v>367</v>
      </c>
      <c r="C54" s="755"/>
      <c r="D54" s="720"/>
      <c r="E54" s="721"/>
      <c r="F54" s="721"/>
      <c r="G54" s="721"/>
      <c r="H54" s="721"/>
      <c r="I54" s="721"/>
      <c r="J54" s="721"/>
      <c r="K54" s="721"/>
      <c r="L54" s="721"/>
      <c r="M54" s="721"/>
      <c r="N54" s="721"/>
      <c r="O54" s="721"/>
      <c r="P54" s="721"/>
      <c r="Q54" s="721"/>
      <c r="R54" s="721"/>
      <c r="S54" s="721"/>
      <c r="T54" s="721"/>
      <c r="U54" s="721"/>
      <c r="V54" s="722"/>
      <c r="W54" s="712"/>
      <c r="X54" s="751"/>
      <c r="Y54" s="718"/>
    </row>
    <row r="55" spans="1:25" s="142" customFormat="1" ht="15" customHeight="1" thickBot="1" x14ac:dyDescent="0.25">
      <c r="A55" s="707"/>
      <c r="B55" s="755" t="s">
        <v>368</v>
      </c>
      <c r="C55" s="755"/>
      <c r="D55" s="723"/>
      <c r="E55" s="724"/>
      <c r="F55" s="724"/>
      <c r="G55" s="724"/>
      <c r="H55" s="724"/>
      <c r="I55" s="724"/>
      <c r="J55" s="724"/>
      <c r="K55" s="724"/>
      <c r="L55" s="724"/>
      <c r="M55" s="724"/>
      <c r="N55" s="724"/>
      <c r="O55" s="724"/>
      <c r="P55" s="724"/>
      <c r="Q55" s="724"/>
      <c r="R55" s="724"/>
      <c r="S55" s="724"/>
      <c r="T55" s="724"/>
      <c r="U55" s="724"/>
      <c r="V55" s="725"/>
      <c r="W55" s="713"/>
      <c r="X55" s="789"/>
      <c r="Y55" s="719"/>
    </row>
    <row r="56" spans="1:25" s="142" customFormat="1" ht="15" customHeight="1" thickBot="1" x14ac:dyDescent="0.25">
      <c r="A56" s="748" t="s">
        <v>383</v>
      </c>
      <c r="B56" s="748"/>
      <c r="C56" s="748"/>
      <c r="D56" s="748"/>
      <c r="E56" s="748"/>
      <c r="F56" s="748"/>
      <c r="G56" s="748"/>
      <c r="H56" s="748"/>
      <c r="I56" s="748"/>
      <c r="J56" s="748"/>
      <c r="K56" s="748"/>
      <c r="L56" s="748"/>
      <c r="M56" s="748"/>
      <c r="N56" s="748"/>
      <c r="O56" s="748"/>
      <c r="P56" s="748"/>
      <c r="Q56" s="748"/>
      <c r="R56" s="748"/>
      <c r="S56" s="748"/>
      <c r="T56" s="748"/>
      <c r="U56" s="748"/>
      <c r="V56" s="748"/>
      <c r="W56" s="17" t="s">
        <v>69</v>
      </c>
      <c r="X56" s="17" t="s">
        <v>70</v>
      </c>
      <c r="Y56" s="17" t="s">
        <v>217</v>
      </c>
    </row>
    <row r="57" spans="1:25" s="142" customFormat="1" ht="15" customHeight="1" x14ac:dyDescent="0.2">
      <c r="A57" s="707" t="s">
        <v>223</v>
      </c>
      <c r="B57" s="756" t="s">
        <v>524</v>
      </c>
      <c r="C57" s="756"/>
      <c r="D57" s="756"/>
      <c r="E57" s="756"/>
      <c r="F57" s="756"/>
      <c r="G57" s="756"/>
      <c r="H57" s="756"/>
      <c r="I57" s="756"/>
      <c r="J57" s="756"/>
      <c r="K57" s="756"/>
      <c r="L57" s="756"/>
      <c r="M57" s="756"/>
      <c r="N57" s="756"/>
      <c r="O57" s="756"/>
      <c r="P57" s="756"/>
      <c r="Q57" s="756"/>
      <c r="R57" s="756"/>
      <c r="S57" s="756"/>
      <c r="T57" s="756"/>
      <c r="U57" s="756"/>
      <c r="V57" s="757"/>
      <c r="W57" s="711"/>
      <c r="X57" s="750"/>
      <c r="Y57" s="752"/>
    </row>
    <row r="58" spans="1:25" s="142" customFormat="1" ht="15" customHeight="1" thickBot="1" x14ac:dyDescent="0.25">
      <c r="A58" s="707"/>
      <c r="B58" s="756"/>
      <c r="C58" s="756"/>
      <c r="D58" s="756"/>
      <c r="E58" s="756"/>
      <c r="F58" s="756"/>
      <c r="G58" s="756"/>
      <c r="H58" s="756"/>
      <c r="I58" s="756"/>
      <c r="J58" s="756"/>
      <c r="K58" s="756"/>
      <c r="L58" s="756"/>
      <c r="M58" s="756"/>
      <c r="N58" s="756"/>
      <c r="O58" s="756"/>
      <c r="P58" s="756"/>
      <c r="Q58" s="756"/>
      <c r="R58" s="756"/>
      <c r="S58" s="756"/>
      <c r="T58" s="756"/>
      <c r="U58" s="756"/>
      <c r="V58" s="757"/>
      <c r="W58" s="712"/>
      <c r="X58" s="751"/>
      <c r="Y58" s="753"/>
    </row>
    <row r="59" spans="1:25" s="142" customFormat="1" ht="15" customHeight="1" x14ac:dyDescent="0.2">
      <c r="A59" s="707"/>
      <c r="B59" s="755" t="s">
        <v>367</v>
      </c>
      <c r="C59" s="755"/>
      <c r="D59" s="720"/>
      <c r="E59" s="721"/>
      <c r="F59" s="721"/>
      <c r="G59" s="721"/>
      <c r="H59" s="721"/>
      <c r="I59" s="721"/>
      <c r="J59" s="721"/>
      <c r="K59" s="721"/>
      <c r="L59" s="721"/>
      <c r="M59" s="721"/>
      <c r="N59" s="721"/>
      <c r="O59" s="721"/>
      <c r="P59" s="721"/>
      <c r="Q59" s="721"/>
      <c r="R59" s="721"/>
      <c r="S59" s="721"/>
      <c r="T59" s="721"/>
      <c r="U59" s="721"/>
      <c r="V59" s="722"/>
      <c r="W59" s="712"/>
      <c r="X59" s="751"/>
      <c r="Y59" s="753"/>
    </row>
    <row r="60" spans="1:25" s="142" customFormat="1" ht="15" customHeight="1" thickBot="1" x14ac:dyDescent="0.25">
      <c r="A60" s="708"/>
      <c r="B60" s="726" t="s">
        <v>368</v>
      </c>
      <c r="C60" s="726"/>
      <c r="D60" s="723"/>
      <c r="E60" s="724"/>
      <c r="F60" s="724"/>
      <c r="G60" s="724"/>
      <c r="H60" s="724"/>
      <c r="I60" s="724"/>
      <c r="J60" s="724"/>
      <c r="K60" s="724"/>
      <c r="L60" s="724"/>
      <c r="M60" s="724"/>
      <c r="N60" s="724"/>
      <c r="O60" s="724"/>
      <c r="P60" s="724"/>
      <c r="Q60" s="724"/>
      <c r="R60" s="724"/>
      <c r="S60" s="724"/>
      <c r="T60" s="724"/>
      <c r="U60" s="724"/>
      <c r="V60" s="725"/>
      <c r="W60" s="713"/>
      <c r="X60" s="789"/>
      <c r="Y60" s="754"/>
    </row>
    <row r="61" spans="1:25" s="142" customFormat="1" ht="15" customHeight="1" x14ac:dyDescent="0.2">
      <c r="A61" s="707" t="s">
        <v>224</v>
      </c>
      <c r="B61" s="709" t="s">
        <v>526</v>
      </c>
      <c r="C61" s="709"/>
      <c r="D61" s="709"/>
      <c r="E61" s="709"/>
      <c r="F61" s="709"/>
      <c r="G61" s="709"/>
      <c r="H61" s="709"/>
      <c r="I61" s="709"/>
      <c r="J61" s="709"/>
      <c r="K61" s="709"/>
      <c r="L61" s="709"/>
      <c r="M61" s="709"/>
      <c r="N61" s="709"/>
      <c r="O61" s="709"/>
      <c r="P61" s="709"/>
      <c r="Q61" s="709"/>
      <c r="R61" s="709"/>
      <c r="S61" s="709"/>
      <c r="T61" s="709"/>
      <c r="U61" s="709"/>
      <c r="V61" s="710"/>
      <c r="W61" s="711"/>
      <c r="X61" s="750"/>
      <c r="Y61" s="790"/>
    </row>
    <row r="62" spans="1:25" s="142" customFormat="1" ht="15" customHeight="1" thickBot="1" x14ac:dyDescent="0.25">
      <c r="A62" s="707"/>
      <c r="B62" s="709"/>
      <c r="C62" s="709"/>
      <c r="D62" s="709"/>
      <c r="E62" s="709"/>
      <c r="F62" s="709"/>
      <c r="G62" s="709"/>
      <c r="H62" s="709"/>
      <c r="I62" s="709"/>
      <c r="J62" s="709"/>
      <c r="K62" s="709"/>
      <c r="L62" s="709"/>
      <c r="M62" s="709"/>
      <c r="N62" s="709"/>
      <c r="O62" s="709"/>
      <c r="P62" s="709"/>
      <c r="Q62" s="709"/>
      <c r="R62" s="709"/>
      <c r="S62" s="709"/>
      <c r="T62" s="709"/>
      <c r="U62" s="709"/>
      <c r="V62" s="710"/>
      <c r="W62" s="712"/>
      <c r="X62" s="751"/>
      <c r="Y62" s="791"/>
    </row>
    <row r="63" spans="1:25" s="142" customFormat="1" ht="15" customHeight="1" x14ac:dyDescent="0.2">
      <c r="A63" s="707"/>
      <c r="B63" s="755" t="s">
        <v>370</v>
      </c>
      <c r="C63" s="755"/>
      <c r="D63" s="720"/>
      <c r="E63" s="721"/>
      <c r="F63" s="721"/>
      <c r="G63" s="721"/>
      <c r="H63" s="721"/>
      <c r="I63" s="721"/>
      <c r="J63" s="721"/>
      <c r="K63" s="721"/>
      <c r="L63" s="721"/>
      <c r="M63" s="721"/>
      <c r="N63" s="721"/>
      <c r="O63" s="721"/>
      <c r="P63" s="721"/>
      <c r="Q63" s="721"/>
      <c r="R63" s="721"/>
      <c r="S63" s="721"/>
      <c r="T63" s="721"/>
      <c r="U63" s="721"/>
      <c r="V63" s="722"/>
      <c r="W63" s="712"/>
      <c r="X63" s="751"/>
      <c r="Y63" s="791"/>
    </row>
    <row r="64" spans="1:25" s="142" customFormat="1" ht="15" customHeight="1" thickBot="1" x14ac:dyDescent="0.25">
      <c r="A64" s="707"/>
      <c r="B64" s="755" t="s">
        <v>368</v>
      </c>
      <c r="C64" s="755"/>
      <c r="D64" s="723"/>
      <c r="E64" s="724"/>
      <c r="F64" s="724"/>
      <c r="G64" s="724"/>
      <c r="H64" s="724"/>
      <c r="I64" s="724"/>
      <c r="J64" s="724"/>
      <c r="K64" s="724"/>
      <c r="L64" s="724"/>
      <c r="M64" s="724"/>
      <c r="N64" s="724"/>
      <c r="O64" s="724"/>
      <c r="P64" s="724"/>
      <c r="Q64" s="724"/>
      <c r="R64" s="724"/>
      <c r="S64" s="724"/>
      <c r="T64" s="724"/>
      <c r="U64" s="724"/>
      <c r="V64" s="725"/>
      <c r="W64" s="713"/>
      <c r="X64" s="789"/>
      <c r="Y64" s="792"/>
    </row>
    <row r="65" spans="1:25" s="142" customFormat="1" ht="15" customHeight="1" thickBot="1" x14ac:dyDescent="0.25">
      <c r="A65" s="748" t="s">
        <v>382</v>
      </c>
      <c r="B65" s="748"/>
      <c r="C65" s="748"/>
      <c r="D65" s="748"/>
      <c r="E65" s="748"/>
      <c r="F65" s="748"/>
      <c r="G65" s="748"/>
      <c r="H65" s="748"/>
      <c r="I65" s="748"/>
      <c r="J65" s="748"/>
      <c r="K65" s="748"/>
      <c r="L65" s="748"/>
      <c r="M65" s="748"/>
      <c r="N65" s="748"/>
      <c r="O65" s="748"/>
      <c r="P65" s="748"/>
      <c r="Q65" s="748"/>
      <c r="R65" s="748"/>
      <c r="S65" s="748"/>
      <c r="T65" s="748"/>
      <c r="U65" s="748"/>
      <c r="V65" s="748"/>
      <c r="W65" s="17" t="s">
        <v>69</v>
      </c>
      <c r="X65" s="17" t="s">
        <v>70</v>
      </c>
      <c r="Y65" s="17" t="s">
        <v>217</v>
      </c>
    </row>
    <row r="66" spans="1:25" s="142" customFormat="1" ht="15" customHeight="1" x14ac:dyDescent="0.2">
      <c r="A66" s="707" t="s">
        <v>225</v>
      </c>
      <c r="B66" s="709" t="s">
        <v>525</v>
      </c>
      <c r="C66" s="709"/>
      <c r="D66" s="709"/>
      <c r="E66" s="709"/>
      <c r="F66" s="709"/>
      <c r="G66" s="709"/>
      <c r="H66" s="709"/>
      <c r="I66" s="709"/>
      <c r="J66" s="709"/>
      <c r="K66" s="709"/>
      <c r="L66" s="709"/>
      <c r="M66" s="709"/>
      <c r="N66" s="709"/>
      <c r="O66" s="709"/>
      <c r="P66" s="709"/>
      <c r="Q66" s="709"/>
      <c r="R66" s="709"/>
      <c r="S66" s="709"/>
      <c r="T66" s="709"/>
      <c r="U66" s="709"/>
      <c r="V66" s="710"/>
      <c r="W66" s="711"/>
      <c r="X66" s="750"/>
      <c r="Y66" s="717"/>
    </row>
    <row r="67" spans="1:25" s="142" customFormat="1" ht="15" customHeight="1" thickBot="1" x14ac:dyDescent="0.25">
      <c r="A67" s="707"/>
      <c r="B67" s="709"/>
      <c r="C67" s="709"/>
      <c r="D67" s="709"/>
      <c r="E67" s="709"/>
      <c r="F67" s="709"/>
      <c r="G67" s="709"/>
      <c r="H67" s="709"/>
      <c r="I67" s="709"/>
      <c r="J67" s="709"/>
      <c r="K67" s="709"/>
      <c r="L67" s="709"/>
      <c r="M67" s="709"/>
      <c r="N67" s="709"/>
      <c r="O67" s="709"/>
      <c r="P67" s="709"/>
      <c r="Q67" s="709"/>
      <c r="R67" s="709"/>
      <c r="S67" s="709"/>
      <c r="T67" s="709"/>
      <c r="U67" s="709"/>
      <c r="V67" s="710"/>
      <c r="W67" s="712"/>
      <c r="X67" s="751"/>
      <c r="Y67" s="718"/>
    </row>
    <row r="68" spans="1:25" s="142" customFormat="1" ht="15" customHeight="1" x14ac:dyDescent="0.2">
      <c r="A68" s="707"/>
      <c r="B68" s="755" t="s">
        <v>371</v>
      </c>
      <c r="C68" s="755"/>
      <c r="D68" s="720"/>
      <c r="E68" s="721"/>
      <c r="F68" s="721"/>
      <c r="G68" s="721"/>
      <c r="H68" s="721"/>
      <c r="I68" s="721"/>
      <c r="J68" s="721"/>
      <c r="K68" s="721"/>
      <c r="L68" s="721"/>
      <c r="M68" s="721"/>
      <c r="N68" s="721"/>
      <c r="O68" s="721"/>
      <c r="P68" s="721"/>
      <c r="Q68" s="721"/>
      <c r="R68" s="721"/>
      <c r="S68" s="721"/>
      <c r="T68" s="721"/>
      <c r="U68" s="721"/>
      <c r="V68" s="722"/>
      <c r="W68" s="712"/>
      <c r="X68" s="751"/>
      <c r="Y68" s="718"/>
    </row>
    <row r="69" spans="1:25" s="142" customFormat="1" ht="15" customHeight="1" thickBot="1" x14ac:dyDescent="0.25">
      <c r="A69" s="707"/>
      <c r="B69" s="755" t="s">
        <v>368</v>
      </c>
      <c r="C69" s="755"/>
      <c r="D69" s="723"/>
      <c r="E69" s="724"/>
      <c r="F69" s="724"/>
      <c r="G69" s="724"/>
      <c r="H69" s="724"/>
      <c r="I69" s="724"/>
      <c r="J69" s="724"/>
      <c r="K69" s="724"/>
      <c r="L69" s="724"/>
      <c r="M69" s="724"/>
      <c r="N69" s="724"/>
      <c r="O69" s="724"/>
      <c r="P69" s="724"/>
      <c r="Q69" s="724"/>
      <c r="R69" s="724"/>
      <c r="S69" s="724"/>
      <c r="T69" s="724"/>
      <c r="U69" s="724"/>
      <c r="V69" s="725"/>
      <c r="W69" s="713"/>
      <c r="X69" s="789"/>
      <c r="Y69" s="719"/>
    </row>
    <row r="70" spans="1:25" ht="14.25" customHeight="1" thickBot="1" x14ac:dyDescent="0.25">
      <c r="A70" s="748" t="s">
        <v>381</v>
      </c>
      <c r="B70" s="748"/>
      <c r="C70" s="748"/>
      <c r="D70" s="748"/>
      <c r="E70" s="748"/>
      <c r="F70" s="748"/>
      <c r="G70" s="748"/>
      <c r="H70" s="748"/>
      <c r="I70" s="748"/>
      <c r="J70" s="748"/>
      <c r="K70" s="748"/>
      <c r="L70" s="748"/>
      <c r="M70" s="748"/>
      <c r="N70" s="748"/>
      <c r="O70" s="748"/>
      <c r="P70" s="748"/>
      <c r="Q70" s="748"/>
      <c r="R70" s="748"/>
      <c r="S70" s="748"/>
      <c r="T70" s="748"/>
      <c r="U70" s="748"/>
      <c r="V70" s="748"/>
      <c r="W70" s="17" t="s">
        <v>69</v>
      </c>
      <c r="X70" s="17" t="s">
        <v>70</v>
      </c>
      <c r="Y70" s="17" t="s">
        <v>217</v>
      </c>
    </row>
    <row r="71" spans="1:25" s="142" customFormat="1" ht="15" customHeight="1" thickBot="1" x14ac:dyDescent="0.25">
      <c r="A71" s="707" t="s">
        <v>226</v>
      </c>
      <c r="B71" s="709" t="s">
        <v>527</v>
      </c>
      <c r="C71" s="709"/>
      <c r="D71" s="709"/>
      <c r="E71" s="709"/>
      <c r="F71" s="709"/>
      <c r="G71" s="709"/>
      <c r="H71" s="709"/>
      <c r="I71" s="709"/>
      <c r="J71" s="709"/>
      <c r="K71" s="709"/>
      <c r="L71" s="709"/>
      <c r="M71" s="709"/>
      <c r="N71" s="709"/>
      <c r="O71" s="709"/>
      <c r="P71" s="709"/>
      <c r="Q71" s="709"/>
      <c r="R71" s="709"/>
      <c r="S71" s="709"/>
      <c r="T71" s="709"/>
      <c r="U71" s="709"/>
      <c r="V71" s="709"/>
      <c r="W71" s="711"/>
      <c r="X71" s="750"/>
      <c r="Y71" s="833"/>
    </row>
    <row r="72" spans="1:25" s="142" customFormat="1" ht="15" customHeight="1" thickBot="1" x14ac:dyDescent="0.25">
      <c r="A72" s="707"/>
      <c r="B72" s="709"/>
      <c r="C72" s="709"/>
      <c r="D72" s="709"/>
      <c r="E72" s="709"/>
      <c r="F72" s="709"/>
      <c r="G72" s="709"/>
      <c r="H72" s="709"/>
      <c r="I72" s="709"/>
      <c r="J72" s="709"/>
      <c r="K72" s="709"/>
      <c r="L72" s="709"/>
      <c r="M72" s="709"/>
      <c r="N72" s="709"/>
      <c r="O72" s="709"/>
      <c r="P72" s="709"/>
      <c r="Q72" s="709"/>
      <c r="R72" s="709"/>
      <c r="S72" s="709"/>
      <c r="T72" s="709"/>
      <c r="U72" s="709"/>
      <c r="V72" s="709"/>
      <c r="W72" s="711"/>
      <c r="X72" s="751"/>
      <c r="Y72" s="834"/>
    </row>
    <row r="73" spans="1:25" s="142" customFormat="1" ht="15" customHeight="1" thickBot="1" x14ac:dyDescent="0.25">
      <c r="A73" s="707"/>
      <c r="B73" s="755" t="s">
        <v>372</v>
      </c>
      <c r="C73" s="787"/>
      <c r="D73" s="720"/>
      <c r="E73" s="720"/>
      <c r="F73" s="720"/>
      <c r="G73" s="720"/>
      <c r="H73" s="720"/>
      <c r="I73" s="720"/>
      <c r="J73" s="720"/>
      <c r="K73" s="720"/>
      <c r="L73" s="720"/>
      <c r="M73" s="720"/>
      <c r="N73" s="720"/>
      <c r="O73" s="720"/>
      <c r="P73" s="720"/>
      <c r="Q73" s="720"/>
      <c r="R73" s="720"/>
      <c r="S73" s="720"/>
      <c r="T73" s="720"/>
      <c r="U73" s="720"/>
      <c r="V73" s="781"/>
      <c r="W73" s="711"/>
      <c r="X73" s="751"/>
      <c r="Y73" s="834"/>
    </row>
    <row r="74" spans="1:25" s="142" customFormat="1" ht="15" customHeight="1" thickBot="1" x14ac:dyDescent="0.25">
      <c r="A74" s="708"/>
      <c r="B74" s="726" t="s">
        <v>368</v>
      </c>
      <c r="C74" s="785"/>
      <c r="D74" s="782"/>
      <c r="E74" s="782"/>
      <c r="F74" s="782"/>
      <c r="G74" s="782"/>
      <c r="H74" s="782"/>
      <c r="I74" s="782"/>
      <c r="J74" s="782"/>
      <c r="K74" s="782"/>
      <c r="L74" s="782"/>
      <c r="M74" s="782"/>
      <c r="N74" s="782"/>
      <c r="O74" s="782"/>
      <c r="P74" s="782"/>
      <c r="Q74" s="782"/>
      <c r="R74" s="782"/>
      <c r="S74" s="782"/>
      <c r="T74" s="782"/>
      <c r="U74" s="782"/>
      <c r="V74" s="783"/>
      <c r="W74" s="711"/>
      <c r="X74" s="789"/>
      <c r="Y74" s="835"/>
    </row>
    <row r="75" spans="1:25" s="142" customFormat="1" ht="32.25" customHeight="1" thickBot="1" x14ac:dyDescent="0.25">
      <c r="A75" s="707" t="s">
        <v>229</v>
      </c>
      <c r="B75" s="756" t="s">
        <v>528</v>
      </c>
      <c r="C75" s="756"/>
      <c r="D75" s="756"/>
      <c r="E75" s="756"/>
      <c r="F75" s="756"/>
      <c r="G75" s="756"/>
      <c r="H75" s="756"/>
      <c r="I75" s="756"/>
      <c r="J75" s="756"/>
      <c r="K75" s="756"/>
      <c r="L75" s="756"/>
      <c r="M75" s="756"/>
      <c r="N75" s="756"/>
      <c r="O75" s="756"/>
      <c r="P75" s="756"/>
      <c r="Q75" s="756"/>
      <c r="R75" s="756"/>
      <c r="S75" s="756"/>
      <c r="T75" s="756"/>
      <c r="U75" s="756"/>
      <c r="V75" s="757"/>
      <c r="W75" s="711"/>
      <c r="X75" s="784"/>
      <c r="Y75" s="836"/>
    </row>
    <row r="76" spans="1:25" s="142" customFormat="1" ht="15" customHeight="1" thickBot="1" x14ac:dyDescent="0.25">
      <c r="A76" s="707"/>
      <c r="B76" s="755" t="s">
        <v>373</v>
      </c>
      <c r="C76" s="755"/>
      <c r="D76" s="720"/>
      <c r="E76" s="721"/>
      <c r="F76" s="721"/>
      <c r="G76" s="721"/>
      <c r="H76" s="721"/>
      <c r="I76" s="721"/>
      <c r="J76" s="721"/>
      <c r="K76" s="721"/>
      <c r="L76" s="721"/>
      <c r="M76" s="721"/>
      <c r="N76" s="721"/>
      <c r="O76" s="721"/>
      <c r="P76" s="721"/>
      <c r="Q76" s="721"/>
      <c r="R76" s="721"/>
      <c r="S76" s="721"/>
      <c r="T76" s="721"/>
      <c r="U76" s="721"/>
      <c r="V76" s="722"/>
      <c r="W76" s="712"/>
      <c r="X76" s="784"/>
      <c r="Y76" s="836"/>
    </row>
    <row r="77" spans="1:25" s="142" customFormat="1" ht="15" customHeight="1" thickBot="1" x14ac:dyDescent="0.25">
      <c r="A77" s="708"/>
      <c r="B77" s="726" t="s">
        <v>368</v>
      </c>
      <c r="C77" s="785"/>
      <c r="D77" s="723"/>
      <c r="E77" s="724"/>
      <c r="F77" s="724"/>
      <c r="G77" s="724"/>
      <c r="H77" s="724"/>
      <c r="I77" s="724"/>
      <c r="J77" s="724"/>
      <c r="K77" s="724"/>
      <c r="L77" s="724"/>
      <c r="M77" s="724"/>
      <c r="N77" s="724"/>
      <c r="O77" s="724"/>
      <c r="P77" s="724"/>
      <c r="Q77" s="724"/>
      <c r="R77" s="724"/>
      <c r="S77" s="724"/>
      <c r="T77" s="724"/>
      <c r="U77" s="724"/>
      <c r="V77" s="725"/>
      <c r="W77" s="713"/>
      <c r="X77" s="784"/>
      <c r="Y77" s="836"/>
    </row>
    <row r="78" spans="1:25" s="142" customFormat="1" ht="15" customHeight="1" thickBot="1" x14ac:dyDescent="0.25">
      <c r="A78" s="707" t="s">
        <v>230</v>
      </c>
      <c r="B78" s="786" t="s">
        <v>529</v>
      </c>
      <c r="C78" s="755"/>
      <c r="D78" s="755"/>
      <c r="E78" s="755"/>
      <c r="F78" s="755"/>
      <c r="G78" s="755"/>
      <c r="H78" s="755"/>
      <c r="I78" s="755"/>
      <c r="J78" s="755"/>
      <c r="K78" s="755"/>
      <c r="L78" s="755"/>
      <c r="M78" s="755"/>
      <c r="N78" s="755"/>
      <c r="O78" s="755"/>
      <c r="P78" s="755"/>
      <c r="Q78" s="755"/>
      <c r="R78" s="755"/>
      <c r="S78" s="755"/>
      <c r="T78" s="755"/>
      <c r="U78" s="755"/>
      <c r="V78" s="787"/>
      <c r="W78" s="711"/>
      <c r="X78" s="784"/>
      <c r="Y78" s="793"/>
    </row>
    <row r="79" spans="1:25" s="142" customFormat="1" ht="15" customHeight="1" thickBot="1" x14ac:dyDescent="0.25">
      <c r="A79" s="707"/>
      <c r="B79" s="755" t="s">
        <v>367</v>
      </c>
      <c r="C79" s="755"/>
      <c r="D79" s="720"/>
      <c r="E79" s="721"/>
      <c r="F79" s="721"/>
      <c r="G79" s="721"/>
      <c r="H79" s="721"/>
      <c r="I79" s="721"/>
      <c r="J79" s="721"/>
      <c r="K79" s="721"/>
      <c r="L79" s="721"/>
      <c r="M79" s="721"/>
      <c r="N79" s="721"/>
      <c r="O79" s="721"/>
      <c r="P79" s="721"/>
      <c r="Q79" s="721"/>
      <c r="R79" s="721"/>
      <c r="S79" s="721"/>
      <c r="T79" s="721"/>
      <c r="U79" s="721"/>
      <c r="V79" s="722"/>
      <c r="W79" s="712"/>
      <c r="X79" s="784"/>
      <c r="Y79" s="793"/>
    </row>
    <row r="80" spans="1:25" s="142" customFormat="1" ht="15" customHeight="1" thickBot="1" x14ac:dyDescent="0.25">
      <c r="A80" s="708"/>
      <c r="B80" s="726" t="s">
        <v>368</v>
      </c>
      <c r="C80" s="726"/>
      <c r="D80" s="723"/>
      <c r="E80" s="724"/>
      <c r="F80" s="724"/>
      <c r="G80" s="724"/>
      <c r="H80" s="724"/>
      <c r="I80" s="724"/>
      <c r="J80" s="724"/>
      <c r="K80" s="724"/>
      <c r="L80" s="724"/>
      <c r="M80" s="724"/>
      <c r="N80" s="724"/>
      <c r="O80" s="724"/>
      <c r="P80" s="724"/>
      <c r="Q80" s="724"/>
      <c r="R80" s="724"/>
      <c r="S80" s="724"/>
      <c r="T80" s="724"/>
      <c r="U80" s="724"/>
      <c r="V80" s="725"/>
      <c r="W80" s="713"/>
      <c r="X80" s="784"/>
      <c r="Y80" s="793"/>
    </row>
    <row r="81" spans="1:25" s="142" customFormat="1" ht="15" customHeight="1" thickBot="1" x14ac:dyDescent="0.25">
      <c r="A81" s="707" t="s">
        <v>231</v>
      </c>
      <c r="B81" s="786" t="s">
        <v>530</v>
      </c>
      <c r="C81" s="755"/>
      <c r="D81" s="755"/>
      <c r="E81" s="755"/>
      <c r="F81" s="755"/>
      <c r="G81" s="755"/>
      <c r="H81" s="755"/>
      <c r="I81" s="755"/>
      <c r="J81" s="755"/>
      <c r="K81" s="755"/>
      <c r="L81" s="755"/>
      <c r="M81" s="755"/>
      <c r="N81" s="755"/>
      <c r="O81" s="755"/>
      <c r="P81" s="755"/>
      <c r="Q81" s="755"/>
      <c r="R81" s="755"/>
      <c r="S81" s="755"/>
      <c r="T81" s="755"/>
      <c r="U81" s="755"/>
      <c r="V81" s="787"/>
      <c r="W81" s="711"/>
      <c r="X81" s="750"/>
      <c r="Y81" s="752"/>
    </row>
    <row r="82" spans="1:25" s="142" customFormat="1" ht="15" customHeight="1" x14ac:dyDescent="0.2">
      <c r="A82" s="707"/>
      <c r="B82" s="755" t="s">
        <v>374</v>
      </c>
      <c r="C82" s="755"/>
      <c r="D82" s="720"/>
      <c r="E82" s="721"/>
      <c r="F82" s="721"/>
      <c r="G82" s="721"/>
      <c r="H82" s="721"/>
      <c r="I82" s="721"/>
      <c r="J82" s="721"/>
      <c r="K82" s="721"/>
      <c r="L82" s="721"/>
      <c r="M82" s="721"/>
      <c r="N82" s="721"/>
      <c r="O82" s="721"/>
      <c r="P82" s="721"/>
      <c r="Q82" s="721"/>
      <c r="R82" s="721"/>
      <c r="S82" s="721"/>
      <c r="T82" s="721"/>
      <c r="U82" s="721"/>
      <c r="V82" s="722"/>
      <c r="W82" s="712"/>
      <c r="X82" s="751"/>
      <c r="Y82" s="753"/>
    </row>
    <row r="83" spans="1:25" s="142" customFormat="1" ht="15" customHeight="1" thickBot="1" x14ac:dyDescent="0.25">
      <c r="A83" s="708"/>
      <c r="B83" s="726" t="s">
        <v>368</v>
      </c>
      <c r="C83" s="726"/>
      <c r="D83" s="723"/>
      <c r="E83" s="724"/>
      <c r="F83" s="724"/>
      <c r="G83" s="724"/>
      <c r="H83" s="724"/>
      <c r="I83" s="724"/>
      <c r="J83" s="724"/>
      <c r="K83" s="724"/>
      <c r="L83" s="724"/>
      <c r="M83" s="724"/>
      <c r="N83" s="724"/>
      <c r="O83" s="724"/>
      <c r="P83" s="724"/>
      <c r="Q83" s="724"/>
      <c r="R83" s="724"/>
      <c r="S83" s="724"/>
      <c r="T83" s="724"/>
      <c r="U83" s="724"/>
      <c r="V83" s="725"/>
      <c r="W83" s="713"/>
      <c r="X83" s="789"/>
      <c r="Y83" s="754"/>
    </row>
    <row r="84" spans="1:25" s="142" customFormat="1" ht="15" customHeight="1" thickBot="1" x14ac:dyDescent="0.25">
      <c r="A84" s="707" t="s">
        <v>232</v>
      </c>
      <c r="B84" s="786" t="s">
        <v>531</v>
      </c>
      <c r="C84" s="755"/>
      <c r="D84" s="755"/>
      <c r="E84" s="755"/>
      <c r="F84" s="755"/>
      <c r="G84" s="755"/>
      <c r="H84" s="755"/>
      <c r="I84" s="755"/>
      <c r="J84" s="755"/>
      <c r="K84" s="755"/>
      <c r="L84" s="755"/>
      <c r="M84" s="755"/>
      <c r="N84" s="755"/>
      <c r="O84" s="755"/>
      <c r="P84" s="755"/>
      <c r="Q84" s="755"/>
      <c r="R84" s="755"/>
      <c r="S84" s="755"/>
      <c r="T84" s="755"/>
      <c r="U84" s="755"/>
      <c r="V84" s="787"/>
      <c r="W84" s="711"/>
      <c r="X84" s="750"/>
      <c r="Y84" s="717"/>
    </row>
    <row r="85" spans="1:25" s="142" customFormat="1" ht="15" customHeight="1" x14ac:dyDescent="0.2">
      <c r="A85" s="707"/>
      <c r="B85" s="755" t="s">
        <v>375</v>
      </c>
      <c r="C85" s="755"/>
      <c r="D85" s="720"/>
      <c r="E85" s="721"/>
      <c r="F85" s="721"/>
      <c r="G85" s="721"/>
      <c r="H85" s="721"/>
      <c r="I85" s="721"/>
      <c r="J85" s="721"/>
      <c r="K85" s="721"/>
      <c r="L85" s="721"/>
      <c r="M85" s="721"/>
      <c r="N85" s="721"/>
      <c r="O85" s="721"/>
      <c r="P85" s="721"/>
      <c r="Q85" s="721"/>
      <c r="R85" s="721"/>
      <c r="S85" s="721"/>
      <c r="T85" s="721"/>
      <c r="U85" s="721"/>
      <c r="V85" s="722"/>
      <c r="W85" s="712"/>
      <c r="X85" s="751"/>
      <c r="Y85" s="718"/>
    </row>
    <row r="86" spans="1:25" s="142" customFormat="1" ht="15" customHeight="1" thickBot="1" x14ac:dyDescent="0.25">
      <c r="A86" s="708"/>
      <c r="B86" s="726" t="s">
        <v>368</v>
      </c>
      <c r="C86" s="726"/>
      <c r="D86" s="723"/>
      <c r="E86" s="724"/>
      <c r="F86" s="724"/>
      <c r="G86" s="724"/>
      <c r="H86" s="724"/>
      <c r="I86" s="724"/>
      <c r="J86" s="724"/>
      <c r="K86" s="724"/>
      <c r="L86" s="724"/>
      <c r="M86" s="724"/>
      <c r="N86" s="724"/>
      <c r="O86" s="724"/>
      <c r="P86" s="724"/>
      <c r="Q86" s="724"/>
      <c r="R86" s="724"/>
      <c r="S86" s="724"/>
      <c r="T86" s="724"/>
      <c r="U86" s="724"/>
      <c r="V86" s="725"/>
      <c r="W86" s="713"/>
      <c r="X86" s="789"/>
      <c r="Y86" s="719"/>
    </row>
    <row r="87" spans="1:25" ht="14.25" customHeight="1" thickBot="1" x14ac:dyDescent="0.25">
      <c r="A87" s="748" t="s">
        <v>385</v>
      </c>
      <c r="B87" s="748"/>
      <c r="C87" s="748"/>
      <c r="D87" s="748"/>
      <c r="E87" s="748"/>
      <c r="F87" s="748"/>
      <c r="G87" s="748"/>
      <c r="H87" s="748"/>
      <c r="I87" s="748"/>
      <c r="J87" s="748"/>
      <c r="K87" s="748"/>
      <c r="L87" s="748"/>
      <c r="M87" s="748"/>
      <c r="N87" s="748"/>
      <c r="O87" s="748"/>
      <c r="P87" s="748"/>
      <c r="Q87" s="748"/>
      <c r="R87" s="748"/>
      <c r="S87" s="748"/>
      <c r="T87" s="748"/>
      <c r="U87" s="748"/>
      <c r="V87" s="748"/>
      <c r="W87" s="17" t="s">
        <v>69</v>
      </c>
      <c r="X87" s="17" t="s">
        <v>70</v>
      </c>
      <c r="Y87" s="17" t="s">
        <v>217</v>
      </c>
    </row>
    <row r="88" spans="1:25" s="142" customFormat="1" ht="19.5" customHeight="1" x14ac:dyDescent="0.2">
      <c r="A88" s="707" t="s">
        <v>233</v>
      </c>
      <c r="B88" s="756" t="s">
        <v>532</v>
      </c>
      <c r="C88" s="756"/>
      <c r="D88" s="756"/>
      <c r="E88" s="756"/>
      <c r="F88" s="756"/>
      <c r="G88" s="756"/>
      <c r="H88" s="756"/>
      <c r="I88" s="756"/>
      <c r="J88" s="756"/>
      <c r="K88" s="756"/>
      <c r="L88" s="756"/>
      <c r="M88" s="756"/>
      <c r="N88" s="756"/>
      <c r="O88" s="756"/>
      <c r="P88" s="756"/>
      <c r="Q88" s="756"/>
      <c r="R88" s="756"/>
      <c r="S88" s="756"/>
      <c r="T88" s="756"/>
      <c r="U88" s="756"/>
      <c r="V88" s="757"/>
      <c r="W88" s="711"/>
      <c r="X88" s="758"/>
      <c r="Y88" s="752"/>
    </row>
    <row r="89" spans="1:25" s="142" customFormat="1" ht="15" customHeight="1" thickBot="1" x14ac:dyDescent="0.25">
      <c r="A89" s="707"/>
      <c r="B89" s="756"/>
      <c r="C89" s="756"/>
      <c r="D89" s="756"/>
      <c r="E89" s="756"/>
      <c r="F89" s="756"/>
      <c r="G89" s="756"/>
      <c r="H89" s="756"/>
      <c r="I89" s="756"/>
      <c r="J89" s="756"/>
      <c r="K89" s="756"/>
      <c r="L89" s="756"/>
      <c r="M89" s="756"/>
      <c r="N89" s="756"/>
      <c r="O89" s="756"/>
      <c r="P89" s="756"/>
      <c r="Q89" s="756"/>
      <c r="R89" s="756"/>
      <c r="S89" s="756"/>
      <c r="T89" s="756"/>
      <c r="U89" s="756"/>
      <c r="V89" s="757"/>
      <c r="W89" s="712"/>
      <c r="X89" s="759"/>
      <c r="Y89" s="753"/>
    </row>
    <row r="90" spans="1:25" s="142" customFormat="1" ht="15" customHeight="1" x14ac:dyDescent="0.2">
      <c r="A90" s="707"/>
      <c r="B90" s="755" t="s">
        <v>376</v>
      </c>
      <c r="C90" s="755"/>
      <c r="D90" s="720"/>
      <c r="E90" s="721"/>
      <c r="F90" s="721"/>
      <c r="G90" s="721"/>
      <c r="H90" s="721"/>
      <c r="I90" s="721"/>
      <c r="J90" s="721"/>
      <c r="K90" s="721"/>
      <c r="L90" s="721"/>
      <c r="M90" s="721"/>
      <c r="N90" s="721"/>
      <c r="O90" s="721"/>
      <c r="P90" s="721"/>
      <c r="Q90" s="721"/>
      <c r="R90" s="721"/>
      <c r="S90" s="721"/>
      <c r="T90" s="721"/>
      <c r="U90" s="721"/>
      <c r="V90" s="722"/>
      <c r="W90" s="712"/>
      <c r="X90" s="759"/>
      <c r="Y90" s="753"/>
    </row>
    <row r="91" spans="1:25" s="142" customFormat="1" ht="15" customHeight="1" thickBot="1" x14ac:dyDescent="0.25">
      <c r="A91" s="708"/>
      <c r="B91" s="726" t="s">
        <v>368</v>
      </c>
      <c r="C91" s="726"/>
      <c r="D91" s="723"/>
      <c r="E91" s="724"/>
      <c r="F91" s="724"/>
      <c r="G91" s="724"/>
      <c r="H91" s="724"/>
      <c r="I91" s="724"/>
      <c r="J91" s="724"/>
      <c r="K91" s="724"/>
      <c r="L91" s="724"/>
      <c r="M91" s="724"/>
      <c r="N91" s="724"/>
      <c r="O91" s="724"/>
      <c r="P91" s="724"/>
      <c r="Q91" s="724"/>
      <c r="R91" s="724"/>
      <c r="S91" s="724"/>
      <c r="T91" s="724"/>
      <c r="U91" s="724"/>
      <c r="V91" s="725"/>
      <c r="W91" s="713"/>
      <c r="X91" s="760"/>
      <c r="Y91" s="754"/>
    </row>
    <row r="92" spans="1:25" s="142" customFormat="1" ht="15" customHeight="1" x14ac:dyDescent="0.2">
      <c r="A92" s="707" t="s">
        <v>234</v>
      </c>
      <c r="B92" s="709" t="s">
        <v>533</v>
      </c>
      <c r="C92" s="709"/>
      <c r="D92" s="709"/>
      <c r="E92" s="709"/>
      <c r="F92" s="709"/>
      <c r="G92" s="709"/>
      <c r="H92" s="709"/>
      <c r="I92" s="709"/>
      <c r="J92" s="709"/>
      <c r="K92" s="709"/>
      <c r="L92" s="709"/>
      <c r="M92" s="709"/>
      <c r="N92" s="709"/>
      <c r="O92" s="709"/>
      <c r="P92" s="709"/>
      <c r="Q92" s="709"/>
      <c r="R92" s="709"/>
      <c r="S92" s="709"/>
      <c r="T92" s="709"/>
      <c r="U92" s="709"/>
      <c r="V92" s="710"/>
      <c r="W92" s="711"/>
      <c r="X92" s="714"/>
      <c r="Y92" s="717"/>
    </row>
    <row r="93" spans="1:25" s="142" customFormat="1" ht="15" customHeight="1" thickBot="1" x14ac:dyDescent="0.25">
      <c r="A93" s="707"/>
      <c r="B93" s="709"/>
      <c r="C93" s="709"/>
      <c r="D93" s="709"/>
      <c r="E93" s="709"/>
      <c r="F93" s="709"/>
      <c r="G93" s="709"/>
      <c r="H93" s="709"/>
      <c r="I93" s="709"/>
      <c r="J93" s="709"/>
      <c r="K93" s="709"/>
      <c r="L93" s="709"/>
      <c r="M93" s="709"/>
      <c r="N93" s="709"/>
      <c r="O93" s="709"/>
      <c r="P93" s="709"/>
      <c r="Q93" s="709"/>
      <c r="R93" s="709"/>
      <c r="S93" s="709"/>
      <c r="T93" s="709"/>
      <c r="U93" s="709"/>
      <c r="V93" s="710"/>
      <c r="W93" s="712"/>
      <c r="X93" s="715"/>
      <c r="Y93" s="718"/>
    </row>
    <row r="94" spans="1:25" s="142" customFormat="1" ht="15" customHeight="1" x14ac:dyDescent="0.2">
      <c r="A94" s="707"/>
      <c r="B94" s="755" t="s">
        <v>376</v>
      </c>
      <c r="C94" s="755"/>
      <c r="D94" s="720"/>
      <c r="E94" s="721"/>
      <c r="F94" s="721"/>
      <c r="G94" s="721"/>
      <c r="H94" s="721"/>
      <c r="I94" s="721"/>
      <c r="J94" s="721"/>
      <c r="K94" s="721"/>
      <c r="L94" s="721"/>
      <c r="M94" s="721"/>
      <c r="N94" s="721"/>
      <c r="O94" s="721"/>
      <c r="P94" s="721"/>
      <c r="Q94" s="721"/>
      <c r="R94" s="721"/>
      <c r="S94" s="721"/>
      <c r="T94" s="721"/>
      <c r="U94" s="721"/>
      <c r="V94" s="722"/>
      <c r="W94" s="712"/>
      <c r="X94" s="715"/>
      <c r="Y94" s="718"/>
    </row>
    <row r="95" spans="1:25" s="142" customFormat="1" ht="15" customHeight="1" thickBot="1" x14ac:dyDescent="0.25">
      <c r="A95" s="708"/>
      <c r="B95" s="726" t="s">
        <v>368</v>
      </c>
      <c r="C95" s="726"/>
      <c r="D95" s="723"/>
      <c r="E95" s="724"/>
      <c r="F95" s="724"/>
      <c r="G95" s="724"/>
      <c r="H95" s="724"/>
      <c r="I95" s="724"/>
      <c r="J95" s="724"/>
      <c r="K95" s="724"/>
      <c r="L95" s="724"/>
      <c r="M95" s="724"/>
      <c r="N95" s="724"/>
      <c r="O95" s="724"/>
      <c r="P95" s="724"/>
      <c r="Q95" s="724"/>
      <c r="R95" s="724"/>
      <c r="S95" s="724"/>
      <c r="T95" s="724"/>
      <c r="U95" s="724"/>
      <c r="V95" s="725"/>
      <c r="W95" s="713"/>
      <c r="X95" s="716"/>
      <c r="Y95" s="719"/>
    </row>
    <row r="96" spans="1:25" ht="14.25" customHeight="1" thickBot="1" x14ac:dyDescent="0.25">
      <c r="A96" s="748" t="s">
        <v>386</v>
      </c>
      <c r="B96" s="748"/>
      <c r="C96" s="748"/>
      <c r="D96" s="748"/>
      <c r="E96" s="748"/>
      <c r="F96" s="748"/>
      <c r="G96" s="748"/>
      <c r="H96" s="748"/>
      <c r="I96" s="748"/>
      <c r="J96" s="748"/>
      <c r="K96" s="748"/>
      <c r="L96" s="748"/>
      <c r="M96" s="748"/>
      <c r="N96" s="748"/>
      <c r="O96" s="748"/>
      <c r="P96" s="748"/>
      <c r="Q96" s="748"/>
      <c r="R96" s="748"/>
      <c r="S96" s="748"/>
      <c r="T96" s="748"/>
      <c r="U96" s="748"/>
      <c r="V96" s="748"/>
      <c r="W96" s="17" t="s">
        <v>69</v>
      </c>
      <c r="X96" s="17" t="s">
        <v>70</v>
      </c>
      <c r="Y96" s="17" t="s">
        <v>217</v>
      </c>
    </row>
    <row r="97" spans="1:25" s="142" customFormat="1" ht="15" customHeight="1" thickBot="1" x14ac:dyDescent="0.25">
      <c r="A97" s="707" t="s">
        <v>235</v>
      </c>
      <c r="B97" s="786" t="s">
        <v>534</v>
      </c>
      <c r="C97" s="786"/>
      <c r="D97" s="786"/>
      <c r="E97" s="786"/>
      <c r="F97" s="786"/>
      <c r="G97" s="786"/>
      <c r="H97" s="786"/>
      <c r="I97" s="786"/>
      <c r="J97" s="786"/>
      <c r="K97" s="786"/>
      <c r="L97" s="786"/>
      <c r="M97" s="786"/>
      <c r="N97" s="786"/>
      <c r="O97" s="786"/>
      <c r="P97" s="786"/>
      <c r="Q97" s="786"/>
      <c r="R97" s="786"/>
      <c r="S97" s="786"/>
      <c r="T97" s="786"/>
      <c r="U97" s="786"/>
      <c r="V97" s="788"/>
      <c r="W97" s="711"/>
      <c r="X97" s="750"/>
      <c r="Y97" s="752"/>
    </row>
    <row r="98" spans="1:25" s="142" customFormat="1" ht="15" customHeight="1" x14ac:dyDescent="0.2">
      <c r="A98" s="707"/>
      <c r="B98" s="755" t="s">
        <v>377</v>
      </c>
      <c r="C98" s="755"/>
      <c r="D98" s="720"/>
      <c r="E98" s="721"/>
      <c r="F98" s="721"/>
      <c r="G98" s="721"/>
      <c r="H98" s="721"/>
      <c r="I98" s="721"/>
      <c r="J98" s="721"/>
      <c r="K98" s="721"/>
      <c r="L98" s="721"/>
      <c r="M98" s="721"/>
      <c r="N98" s="721"/>
      <c r="O98" s="721"/>
      <c r="P98" s="721"/>
      <c r="Q98" s="721"/>
      <c r="R98" s="721"/>
      <c r="S98" s="721"/>
      <c r="T98" s="721"/>
      <c r="U98" s="721"/>
      <c r="V98" s="722"/>
      <c r="W98" s="712"/>
      <c r="X98" s="751"/>
      <c r="Y98" s="753"/>
    </row>
    <row r="99" spans="1:25" s="142" customFormat="1" ht="15" customHeight="1" thickBot="1" x14ac:dyDescent="0.25">
      <c r="A99" s="708"/>
      <c r="B99" s="726" t="s">
        <v>368</v>
      </c>
      <c r="C99" s="726"/>
      <c r="D99" s="723"/>
      <c r="E99" s="724"/>
      <c r="F99" s="724"/>
      <c r="G99" s="724"/>
      <c r="H99" s="724"/>
      <c r="I99" s="724"/>
      <c r="J99" s="724"/>
      <c r="K99" s="724"/>
      <c r="L99" s="724"/>
      <c r="M99" s="724"/>
      <c r="N99" s="724"/>
      <c r="O99" s="724"/>
      <c r="P99" s="724"/>
      <c r="Q99" s="724"/>
      <c r="R99" s="724"/>
      <c r="S99" s="724"/>
      <c r="T99" s="724"/>
      <c r="U99" s="724"/>
      <c r="V99" s="725"/>
      <c r="W99" s="712"/>
      <c r="X99" s="751"/>
      <c r="Y99" s="753"/>
    </row>
    <row r="100" spans="1:25" s="142" customFormat="1" ht="15" customHeight="1" thickBot="1" x14ac:dyDescent="0.25">
      <c r="A100" s="707" t="s">
        <v>236</v>
      </c>
      <c r="B100" s="786" t="s">
        <v>535</v>
      </c>
      <c r="C100" s="786"/>
      <c r="D100" s="786"/>
      <c r="E100" s="786"/>
      <c r="F100" s="786"/>
      <c r="G100" s="786"/>
      <c r="H100" s="786"/>
      <c r="I100" s="786"/>
      <c r="J100" s="786"/>
      <c r="K100" s="786"/>
      <c r="L100" s="786"/>
      <c r="M100" s="786"/>
      <c r="N100" s="786"/>
      <c r="O100" s="786"/>
      <c r="P100" s="786"/>
      <c r="Q100" s="786"/>
      <c r="R100" s="786"/>
      <c r="S100" s="786"/>
      <c r="T100" s="786"/>
      <c r="U100" s="786"/>
      <c r="V100" s="788"/>
      <c r="W100" s="711"/>
      <c r="X100" s="714"/>
      <c r="Y100" s="752"/>
    </row>
    <row r="101" spans="1:25" s="142" customFormat="1" ht="15" customHeight="1" x14ac:dyDescent="0.2">
      <c r="A101" s="707"/>
      <c r="B101" s="755" t="s">
        <v>376</v>
      </c>
      <c r="C101" s="755"/>
      <c r="D101" s="720"/>
      <c r="E101" s="721"/>
      <c r="F101" s="721"/>
      <c r="G101" s="721"/>
      <c r="H101" s="721"/>
      <c r="I101" s="721"/>
      <c r="J101" s="721"/>
      <c r="K101" s="721"/>
      <c r="L101" s="721"/>
      <c r="M101" s="721"/>
      <c r="N101" s="721"/>
      <c r="O101" s="721"/>
      <c r="P101" s="721"/>
      <c r="Q101" s="721"/>
      <c r="R101" s="721"/>
      <c r="S101" s="721"/>
      <c r="T101" s="721"/>
      <c r="U101" s="721"/>
      <c r="V101" s="722"/>
      <c r="W101" s="712"/>
      <c r="X101" s="715"/>
      <c r="Y101" s="753"/>
    </row>
    <row r="102" spans="1:25" s="142" customFormat="1" ht="15" customHeight="1" thickBot="1" x14ac:dyDescent="0.25">
      <c r="A102" s="708"/>
      <c r="B102" s="726" t="s">
        <v>368</v>
      </c>
      <c r="C102" s="726"/>
      <c r="D102" s="723"/>
      <c r="E102" s="724"/>
      <c r="F102" s="724"/>
      <c r="G102" s="724"/>
      <c r="H102" s="724"/>
      <c r="I102" s="724"/>
      <c r="J102" s="724"/>
      <c r="K102" s="724"/>
      <c r="L102" s="724"/>
      <c r="M102" s="724"/>
      <c r="N102" s="724"/>
      <c r="O102" s="724"/>
      <c r="P102" s="724"/>
      <c r="Q102" s="724"/>
      <c r="R102" s="724"/>
      <c r="S102" s="724"/>
      <c r="T102" s="724"/>
      <c r="U102" s="724"/>
      <c r="V102" s="725"/>
      <c r="W102" s="713"/>
      <c r="X102" s="716"/>
      <c r="Y102" s="754"/>
    </row>
    <row r="103" spans="1:25" s="142" customFormat="1" ht="15" customHeight="1" thickBot="1" x14ac:dyDescent="0.25">
      <c r="A103" s="707" t="s">
        <v>237</v>
      </c>
      <c r="B103" s="786" t="s">
        <v>536</v>
      </c>
      <c r="C103" s="786"/>
      <c r="D103" s="786"/>
      <c r="E103" s="786"/>
      <c r="F103" s="786"/>
      <c r="G103" s="786"/>
      <c r="H103" s="786"/>
      <c r="I103" s="786"/>
      <c r="J103" s="786"/>
      <c r="K103" s="786"/>
      <c r="L103" s="786"/>
      <c r="M103" s="786"/>
      <c r="N103" s="786"/>
      <c r="O103" s="786"/>
      <c r="P103" s="786"/>
      <c r="Q103" s="786"/>
      <c r="R103" s="786"/>
      <c r="S103" s="786"/>
      <c r="T103" s="786"/>
      <c r="U103" s="786"/>
      <c r="V103" s="788"/>
      <c r="W103" s="711"/>
      <c r="X103" s="714"/>
      <c r="Y103" s="717"/>
    </row>
    <row r="104" spans="1:25" s="142" customFormat="1" ht="15" customHeight="1" x14ac:dyDescent="0.2">
      <c r="A104" s="707"/>
      <c r="B104" s="755" t="s">
        <v>376</v>
      </c>
      <c r="C104" s="755"/>
      <c r="D104" s="720"/>
      <c r="E104" s="721"/>
      <c r="F104" s="721"/>
      <c r="G104" s="721"/>
      <c r="H104" s="721"/>
      <c r="I104" s="721"/>
      <c r="J104" s="721"/>
      <c r="K104" s="721"/>
      <c r="L104" s="721"/>
      <c r="M104" s="721"/>
      <c r="N104" s="721"/>
      <c r="O104" s="721"/>
      <c r="P104" s="721"/>
      <c r="Q104" s="721"/>
      <c r="R104" s="721"/>
      <c r="S104" s="721"/>
      <c r="T104" s="721"/>
      <c r="U104" s="721"/>
      <c r="V104" s="722"/>
      <c r="W104" s="712"/>
      <c r="X104" s="715"/>
      <c r="Y104" s="718"/>
    </row>
    <row r="105" spans="1:25" s="142" customFormat="1" ht="15" customHeight="1" thickBot="1" x14ac:dyDescent="0.25">
      <c r="A105" s="708"/>
      <c r="B105" s="726" t="s">
        <v>368</v>
      </c>
      <c r="C105" s="726"/>
      <c r="D105" s="723"/>
      <c r="E105" s="724"/>
      <c r="F105" s="724"/>
      <c r="G105" s="724"/>
      <c r="H105" s="724"/>
      <c r="I105" s="724"/>
      <c r="J105" s="724"/>
      <c r="K105" s="724"/>
      <c r="L105" s="724"/>
      <c r="M105" s="724"/>
      <c r="N105" s="724"/>
      <c r="O105" s="724"/>
      <c r="P105" s="724"/>
      <c r="Q105" s="724"/>
      <c r="R105" s="724"/>
      <c r="S105" s="724"/>
      <c r="T105" s="724"/>
      <c r="U105" s="724"/>
      <c r="V105" s="725"/>
      <c r="W105" s="712"/>
      <c r="X105" s="716"/>
      <c r="Y105" s="718"/>
    </row>
    <row r="106" spans="1:25" ht="14.25" customHeight="1" thickBot="1" x14ac:dyDescent="0.25">
      <c r="A106" s="748" t="s">
        <v>72</v>
      </c>
      <c r="B106" s="748"/>
      <c r="C106" s="748"/>
      <c r="D106" s="748"/>
      <c r="E106" s="748"/>
      <c r="F106" s="748"/>
      <c r="G106" s="748"/>
      <c r="H106" s="748"/>
      <c r="I106" s="748"/>
      <c r="J106" s="748"/>
      <c r="K106" s="748"/>
      <c r="L106" s="748"/>
      <c r="M106" s="748"/>
      <c r="N106" s="748"/>
      <c r="O106" s="748"/>
      <c r="P106" s="748"/>
      <c r="Q106" s="748"/>
      <c r="R106" s="748"/>
      <c r="S106" s="748"/>
      <c r="T106" s="748"/>
      <c r="U106" s="748"/>
      <c r="V106" s="748"/>
      <c r="W106" s="17" t="s">
        <v>69</v>
      </c>
      <c r="X106" s="17" t="s">
        <v>70</v>
      </c>
      <c r="Y106" s="17" t="s">
        <v>217</v>
      </c>
    </row>
    <row r="107" spans="1:25" s="142" customFormat="1" ht="15" customHeight="1" thickBot="1" x14ac:dyDescent="0.25">
      <c r="A107" s="707" t="s">
        <v>238</v>
      </c>
      <c r="B107" s="786" t="s">
        <v>537</v>
      </c>
      <c r="C107" s="755"/>
      <c r="D107" s="755"/>
      <c r="E107" s="755"/>
      <c r="F107" s="755"/>
      <c r="G107" s="755"/>
      <c r="H107" s="755"/>
      <c r="I107" s="755"/>
      <c r="J107" s="755"/>
      <c r="K107" s="755"/>
      <c r="L107" s="755"/>
      <c r="M107" s="755"/>
      <c r="N107" s="755"/>
      <c r="O107" s="755"/>
      <c r="P107" s="755"/>
      <c r="Q107" s="755"/>
      <c r="R107" s="755"/>
      <c r="S107" s="755"/>
      <c r="T107" s="755"/>
      <c r="U107" s="755"/>
      <c r="V107" s="787"/>
      <c r="W107" s="711"/>
      <c r="X107" s="750"/>
      <c r="Y107" s="752"/>
    </row>
    <row r="108" spans="1:25" s="142" customFormat="1" ht="15" customHeight="1" x14ac:dyDescent="0.2">
      <c r="A108" s="707"/>
      <c r="B108" s="755" t="s">
        <v>376</v>
      </c>
      <c r="C108" s="755"/>
      <c r="D108" s="720"/>
      <c r="E108" s="721"/>
      <c r="F108" s="721"/>
      <c r="G108" s="721"/>
      <c r="H108" s="721"/>
      <c r="I108" s="721"/>
      <c r="J108" s="721"/>
      <c r="K108" s="721"/>
      <c r="L108" s="721"/>
      <c r="M108" s="721"/>
      <c r="N108" s="721"/>
      <c r="O108" s="721"/>
      <c r="P108" s="721"/>
      <c r="Q108" s="721"/>
      <c r="R108" s="721"/>
      <c r="S108" s="721"/>
      <c r="T108" s="721"/>
      <c r="U108" s="721"/>
      <c r="V108" s="722"/>
      <c r="W108" s="712"/>
      <c r="X108" s="751"/>
      <c r="Y108" s="753"/>
    </row>
    <row r="109" spans="1:25" s="142" customFormat="1" ht="15" customHeight="1" thickBot="1" x14ac:dyDescent="0.25">
      <c r="A109" s="708"/>
      <c r="B109" s="726" t="s">
        <v>368</v>
      </c>
      <c r="C109" s="726"/>
      <c r="D109" s="723"/>
      <c r="E109" s="724"/>
      <c r="F109" s="724"/>
      <c r="G109" s="724"/>
      <c r="H109" s="724"/>
      <c r="I109" s="724"/>
      <c r="J109" s="724"/>
      <c r="K109" s="724"/>
      <c r="L109" s="724"/>
      <c r="M109" s="724"/>
      <c r="N109" s="724"/>
      <c r="O109" s="724"/>
      <c r="P109" s="724"/>
      <c r="Q109" s="724"/>
      <c r="R109" s="724"/>
      <c r="S109" s="724"/>
      <c r="T109" s="724"/>
      <c r="U109" s="724"/>
      <c r="V109" s="725"/>
      <c r="W109" s="712"/>
      <c r="X109" s="751"/>
      <c r="Y109" s="753"/>
    </row>
    <row r="110" spans="1:25" s="142" customFormat="1" ht="15" customHeight="1" thickBot="1" x14ac:dyDescent="0.25">
      <c r="A110" s="707" t="s">
        <v>239</v>
      </c>
      <c r="B110" s="786" t="s">
        <v>538</v>
      </c>
      <c r="C110" s="755"/>
      <c r="D110" s="755"/>
      <c r="E110" s="755"/>
      <c r="F110" s="755"/>
      <c r="G110" s="755"/>
      <c r="H110" s="755"/>
      <c r="I110" s="755"/>
      <c r="J110" s="755"/>
      <c r="K110" s="755"/>
      <c r="L110" s="755"/>
      <c r="M110" s="755"/>
      <c r="N110" s="755"/>
      <c r="O110" s="755"/>
      <c r="P110" s="755"/>
      <c r="Q110" s="755"/>
      <c r="R110" s="755"/>
      <c r="S110" s="755"/>
      <c r="T110" s="755"/>
      <c r="U110" s="755"/>
      <c r="V110" s="787"/>
      <c r="W110" s="711"/>
      <c r="X110" s="750"/>
      <c r="Y110" s="752"/>
    </row>
    <row r="111" spans="1:25" s="142" customFormat="1" ht="15" customHeight="1" x14ac:dyDescent="0.2">
      <c r="A111" s="707"/>
      <c r="B111" s="755" t="s">
        <v>378</v>
      </c>
      <c r="C111" s="755"/>
      <c r="D111" s="720"/>
      <c r="E111" s="721"/>
      <c r="F111" s="721"/>
      <c r="G111" s="721"/>
      <c r="H111" s="721"/>
      <c r="I111" s="721"/>
      <c r="J111" s="721"/>
      <c r="K111" s="721"/>
      <c r="L111" s="721"/>
      <c r="M111" s="721"/>
      <c r="N111" s="721"/>
      <c r="O111" s="721"/>
      <c r="P111" s="721"/>
      <c r="Q111" s="721"/>
      <c r="R111" s="721"/>
      <c r="S111" s="721"/>
      <c r="T111" s="721"/>
      <c r="U111" s="721"/>
      <c r="V111" s="722"/>
      <c r="W111" s="712"/>
      <c r="X111" s="751"/>
      <c r="Y111" s="753"/>
    </row>
    <row r="112" spans="1:25" s="142" customFormat="1" ht="15" customHeight="1" thickBot="1" x14ac:dyDescent="0.25">
      <c r="A112" s="708"/>
      <c r="B112" s="726" t="s">
        <v>368</v>
      </c>
      <c r="C112" s="726"/>
      <c r="D112" s="723"/>
      <c r="E112" s="724"/>
      <c r="F112" s="724"/>
      <c r="G112" s="724"/>
      <c r="H112" s="724"/>
      <c r="I112" s="724"/>
      <c r="J112" s="724"/>
      <c r="K112" s="724"/>
      <c r="L112" s="724"/>
      <c r="M112" s="724"/>
      <c r="N112" s="724"/>
      <c r="O112" s="724"/>
      <c r="P112" s="724"/>
      <c r="Q112" s="724"/>
      <c r="R112" s="724"/>
      <c r="S112" s="724"/>
      <c r="T112" s="724"/>
      <c r="U112" s="724"/>
      <c r="V112" s="725"/>
      <c r="W112" s="713"/>
      <c r="X112" s="751"/>
      <c r="Y112" s="753"/>
    </row>
    <row r="113" spans="1:25" s="142" customFormat="1" ht="15" customHeight="1" thickBot="1" x14ac:dyDescent="0.25">
      <c r="A113" s="707" t="s">
        <v>240</v>
      </c>
      <c r="B113" s="786" t="s">
        <v>539</v>
      </c>
      <c r="C113" s="786"/>
      <c r="D113" s="786"/>
      <c r="E113" s="786"/>
      <c r="F113" s="786"/>
      <c r="G113" s="786"/>
      <c r="H113" s="786"/>
      <c r="I113" s="786"/>
      <c r="J113" s="786"/>
      <c r="K113" s="786"/>
      <c r="L113" s="786"/>
      <c r="M113" s="786"/>
      <c r="N113" s="786"/>
      <c r="O113" s="786"/>
      <c r="P113" s="786"/>
      <c r="Q113" s="786"/>
      <c r="R113" s="786"/>
      <c r="S113" s="786"/>
      <c r="T113" s="786"/>
      <c r="U113" s="786"/>
      <c r="V113" s="788"/>
      <c r="W113" s="711"/>
      <c r="X113" s="750"/>
      <c r="Y113" s="717"/>
    </row>
    <row r="114" spans="1:25" s="142" customFormat="1" ht="15" customHeight="1" x14ac:dyDescent="0.2">
      <c r="A114" s="707"/>
      <c r="B114" s="755" t="s">
        <v>379</v>
      </c>
      <c r="C114" s="755"/>
      <c r="D114" s="720"/>
      <c r="E114" s="721"/>
      <c r="F114" s="721"/>
      <c r="G114" s="721"/>
      <c r="H114" s="721"/>
      <c r="I114" s="721"/>
      <c r="J114" s="721"/>
      <c r="K114" s="721"/>
      <c r="L114" s="721"/>
      <c r="M114" s="721"/>
      <c r="N114" s="721"/>
      <c r="O114" s="721"/>
      <c r="P114" s="721"/>
      <c r="Q114" s="721"/>
      <c r="R114" s="721"/>
      <c r="S114" s="721"/>
      <c r="T114" s="721"/>
      <c r="U114" s="721"/>
      <c r="V114" s="722"/>
      <c r="W114" s="712"/>
      <c r="X114" s="751"/>
      <c r="Y114" s="718"/>
    </row>
    <row r="115" spans="1:25" s="142" customFormat="1" ht="15" customHeight="1" thickBot="1" x14ac:dyDescent="0.25">
      <c r="A115" s="708"/>
      <c r="B115" s="726" t="s">
        <v>368</v>
      </c>
      <c r="C115" s="726"/>
      <c r="D115" s="723"/>
      <c r="E115" s="724"/>
      <c r="F115" s="724"/>
      <c r="G115" s="724"/>
      <c r="H115" s="724"/>
      <c r="I115" s="724"/>
      <c r="J115" s="724"/>
      <c r="K115" s="724"/>
      <c r="L115" s="724"/>
      <c r="M115" s="724"/>
      <c r="N115" s="724"/>
      <c r="O115" s="724"/>
      <c r="P115" s="724"/>
      <c r="Q115" s="724"/>
      <c r="R115" s="724"/>
      <c r="S115" s="724"/>
      <c r="T115" s="724"/>
      <c r="U115" s="724"/>
      <c r="V115" s="725"/>
      <c r="W115" s="713"/>
      <c r="X115" s="789"/>
      <c r="Y115" s="719"/>
    </row>
    <row r="116" spans="1:25" ht="14.25" customHeight="1" thickBot="1" x14ac:dyDescent="0.25">
      <c r="A116" s="748" t="s">
        <v>73</v>
      </c>
      <c r="B116" s="748"/>
      <c r="C116" s="748"/>
      <c r="D116" s="748"/>
      <c r="E116" s="748"/>
      <c r="F116" s="748"/>
      <c r="G116" s="748"/>
      <c r="H116" s="748"/>
      <c r="I116" s="748"/>
      <c r="J116" s="748"/>
      <c r="K116" s="748"/>
      <c r="L116" s="748"/>
      <c r="M116" s="748"/>
      <c r="N116" s="748"/>
      <c r="O116" s="748"/>
      <c r="P116" s="748"/>
      <c r="Q116" s="748"/>
      <c r="R116" s="748"/>
      <c r="S116" s="748"/>
      <c r="T116" s="748"/>
      <c r="U116" s="748"/>
      <c r="V116" s="748"/>
      <c r="W116" s="17" t="s">
        <v>69</v>
      </c>
      <c r="X116" s="17" t="s">
        <v>70</v>
      </c>
      <c r="Y116" s="17" t="s">
        <v>217</v>
      </c>
    </row>
    <row r="117" spans="1:25" ht="14.25" customHeight="1" x14ac:dyDescent="0.2">
      <c r="A117" s="707" t="s">
        <v>241</v>
      </c>
      <c r="B117" s="709" t="s">
        <v>540</v>
      </c>
      <c r="C117" s="709"/>
      <c r="D117" s="709"/>
      <c r="E117" s="709"/>
      <c r="F117" s="709"/>
      <c r="G117" s="709"/>
      <c r="H117" s="709"/>
      <c r="I117" s="709"/>
      <c r="J117" s="709"/>
      <c r="K117" s="709"/>
      <c r="L117" s="709"/>
      <c r="M117" s="709"/>
      <c r="N117" s="709"/>
      <c r="O117" s="709"/>
      <c r="P117" s="709"/>
      <c r="Q117" s="709"/>
      <c r="R117" s="709"/>
      <c r="S117" s="709"/>
      <c r="T117" s="709"/>
      <c r="U117" s="709"/>
      <c r="V117" s="710"/>
      <c r="W117" s="711"/>
      <c r="X117" s="714"/>
      <c r="Y117" s="752"/>
    </row>
    <row r="118" spans="1:25" ht="32.25" customHeight="1" thickBot="1" x14ac:dyDescent="0.25">
      <c r="A118" s="707"/>
      <c r="B118" s="709"/>
      <c r="C118" s="709"/>
      <c r="D118" s="709"/>
      <c r="E118" s="709"/>
      <c r="F118" s="709"/>
      <c r="G118" s="709"/>
      <c r="H118" s="709"/>
      <c r="I118" s="709"/>
      <c r="J118" s="709"/>
      <c r="K118" s="709"/>
      <c r="L118" s="709"/>
      <c r="M118" s="709"/>
      <c r="N118" s="709"/>
      <c r="O118" s="709"/>
      <c r="P118" s="709"/>
      <c r="Q118" s="709"/>
      <c r="R118" s="709"/>
      <c r="S118" s="709"/>
      <c r="T118" s="709"/>
      <c r="U118" s="709"/>
      <c r="V118" s="710"/>
      <c r="W118" s="712"/>
      <c r="X118" s="715"/>
      <c r="Y118" s="753"/>
    </row>
    <row r="119" spans="1:25" s="142" customFormat="1" ht="15" customHeight="1" x14ac:dyDescent="0.2">
      <c r="A119" s="707"/>
      <c r="B119" s="755" t="s">
        <v>376</v>
      </c>
      <c r="C119" s="755"/>
      <c r="D119" s="720"/>
      <c r="E119" s="721"/>
      <c r="F119" s="721"/>
      <c r="G119" s="721"/>
      <c r="H119" s="721"/>
      <c r="I119" s="721"/>
      <c r="J119" s="721"/>
      <c r="K119" s="721"/>
      <c r="L119" s="721"/>
      <c r="M119" s="721"/>
      <c r="N119" s="721"/>
      <c r="O119" s="721"/>
      <c r="P119" s="721"/>
      <c r="Q119" s="721"/>
      <c r="R119" s="721"/>
      <c r="S119" s="721"/>
      <c r="T119" s="721"/>
      <c r="U119" s="721"/>
      <c r="V119" s="722"/>
      <c r="W119" s="712"/>
      <c r="X119" s="715"/>
      <c r="Y119" s="753"/>
    </row>
    <row r="120" spans="1:25" s="142" customFormat="1" ht="15" customHeight="1" thickBot="1" x14ac:dyDescent="0.25">
      <c r="A120" s="708"/>
      <c r="B120" s="726" t="s">
        <v>368</v>
      </c>
      <c r="C120" s="726"/>
      <c r="D120" s="723"/>
      <c r="E120" s="724"/>
      <c r="F120" s="724"/>
      <c r="G120" s="724"/>
      <c r="H120" s="724"/>
      <c r="I120" s="724"/>
      <c r="J120" s="724"/>
      <c r="K120" s="724"/>
      <c r="L120" s="724"/>
      <c r="M120" s="724"/>
      <c r="N120" s="724"/>
      <c r="O120" s="724"/>
      <c r="P120" s="724"/>
      <c r="Q120" s="724"/>
      <c r="R120" s="724"/>
      <c r="S120" s="724"/>
      <c r="T120" s="724"/>
      <c r="U120" s="724"/>
      <c r="V120" s="725"/>
      <c r="W120" s="713"/>
      <c r="X120" s="716"/>
      <c r="Y120" s="754"/>
    </row>
    <row r="121" spans="1:25" ht="14.25" customHeight="1" x14ac:dyDescent="0.2">
      <c r="A121" s="707" t="s">
        <v>242</v>
      </c>
      <c r="B121" s="709" t="s">
        <v>541</v>
      </c>
      <c r="C121" s="709"/>
      <c r="D121" s="709"/>
      <c r="E121" s="709"/>
      <c r="F121" s="709"/>
      <c r="G121" s="709"/>
      <c r="H121" s="709"/>
      <c r="I121" s="709"/>
      <c r="J121" s="709"/>
      <c r="K121" s="709"/>
      <c r="L121" s="709"/>
      <c r="M121" s="709"/>
      <c r="N121" s="709"/>
      <c r="O121" s="709"/>
      <c r="P121" s="709"/>
      <c r="Q121" s="709"/>
      <c r="R121" s="709"/>
      <c r="S121" s="709"/>
      <c r="T121" s="709"/>
      <c r="U121" s="709"/>
      <c r="V121" s="710"/>
      <c r="W121" s="711"/>
      <c r="X121" s="714"/>
      <c r="Y121" s="717"/>
    </row>
    <row r="122" spans="1:25" ht="14.25" customHeight="1" thickBot="1" x14ac:dyDescent="0.25">
      <c r="A122" s="707"/>
      <c r="B122" s="709"/>
      <c r="C122" s="709"/>
      <c r="D122" s="709"/>
      <c r="E122" s="709"/>
      <c r="F122" s="709"/>
      <c r="G122" s="709"/>
      <c r="H122" s="709"/>
      <c r="I122" s="709"/>
      <c r="J122" s="709"/>
      <c r="K122" s="709"/>
      <c r="L122" s="709"/>
      <c r="M122" s="709"/>
      <c r="N122" s="709"/>
      <c r="O122" s="709"/>
      <c r="P122" s="709"/>
      <c r="Q122" s="709"/>
      <c r="R122" s="709"/>
      <c r="S122" s="709"/>
      <c r="T122" s="709"/>
      <c r="U122" s="709"/>
      <c r="V122" s="710"/>
      <c r="W122" s="712"/>
      <c r="X122" s="715"/>
      <c r="Y122" s="718"/>
    </row>
    <row r="123" spans="1:25" ht="14.25" customHeight="1" x14ac:dyDescent="0.2">
      <c r="A123" s="707"/>
      <c r="B123" s="755" t="s">
        <v>376</v>
      </c>
      <c r="C123" s="755"/>
      <c r="D123" s="720"/>
      <c r="E123" s="721"/>
      <c r="F123" s="721"/>
      <c r="G123" s="721"/>
      <c r="H123" s="721"/>
      <c r="I123" s="721"/>
      <c r="J123" s="721"/>
      <c r="K123" s="721"/>
      <c r="L123" s="721"/>
      <c r="M123" s="721"/>
      <c r="N123" s="721"/>
      <c r="O123" s="721"/>
      <c r="P123" s="721"/>
      <c r="Q123" s="721"/>
      <c r="R123" s="721"/>
      <c r="S123" s="721"/>
      <c r="T123" s="721"/>
      <c r="U123" s="721"/>
      <c r="V123" s="722"/>
      <c r="W123" s="712"/>
      <c r="X123" s="715"/>
      <c r="Y123" s="718"/>
    </row>
    <row r="124" spans="1:25" ht="14.25" customHeight="1" thickBot="1" x14ac:dyDescent="0.25">
      <c r="A124" s="708"/>
      <c r="B124" s="726" t="s">
        <v>368</v>
      </c>
      <c r="C124" s="726"/>
      <c r="D124" s="723"/>
      <c r="E124" s="724"/>
      <c r="F124" s="724"/>
      <c r="G124" s="724"/>
      <c r="H124" s="724"/>
      <c r="I124" s="724"/>
      <c r="J124" s="724"/>
      <c r="K124" s="724"/>
      <c r="L124" s="724"/>
      <c r="M124" s="724"/>
      <c r="N124" s="724"/>
      <c r="O124" s="724"/>
      <c r="P124" s="724"/>
      <c r="Q124" s="724"/>
      <c r="R124" s="724"/>
      <c r="S124" s="724"/>
      <c r="T124" s="724"/>
      <c r="U124" s="724"/>
      <c r="V124" s="725"/>
      <c r="W124" s="713"/>
      <c r="X124" s="716"/>
      <c r="Y124" s="719"/>
    </row>
    <row r="125" spans="1:25" ht="14.25" customHeight="1" thickBot="1" x14ac:dyDescent="0.25">
      <c r="A125" s="748" t="s">
        <v>387</v>
      </c>
      <c r="B125" s="748"/>
      <c r="C125" s="748"/>
      <c r="D125" s="748"/>
      <c r="E125" s="748"/>
      <c r="F125" s="748"/>
      <c r="G125" s="748"/>
      <c r="H125" s="748"/>
      <c r="I125" s="748"/>
      <c r="J125" s="748"/>
      <c r="K125" s="748"/>
      <c r="L125" s="748"/>
      <c r="M125" s="748"/>
      <c r="N125" s="748"/>
      <c r="O125" s="748"/>
      <c r="P125" s="748"/>
      <c r="Q125" s="748"/>
      <c r="R125" s="748"/>
      <c r="S125" s="748"/>
      <c r="T125" s="748"/>
      <c r="U125" s="748"/>
      <c r="V125" s="748"/>
      <c r="W125" s="17" t="s">
        <v>69</v>
      </c>
      <c r="X125" s="17" t="s">
        <v>70</v>
      </c>
      <c r="Y125" s="17" t="s">
        <v>217</v>
      </c>
    </row>
    <row r="126" spans="1:25" s="142" customFormat="1" ht="15" customHeight="1" x14ac:dyDescent="0.2">
      <c r="A126" s="707" t="s">
        <v>243</v>
      </c>
      <c r="B126" s="749" t="s">
        <v>388</v>
      </c>
      <c r="C126" s="749"/>
      <c r="D126" s="749"/>
      <c r="E126" s="749"/>
      <c r="F126" s="749"/>
      <c r="G126" s="749"/>
      <c r="H126" s="749"/>
      <c r="I126" s="749"/>
      <c r="J126" s="749"/>
      <c r="K126" s="749"/>
      <c r="L126" s="749"/>
      <c r="M126" s="749"/>
      <c r="N126" s="749"/>
      <c r="O126" s="749"/>
      <c r="P126" s="749"/>
      <c r="Q126" s="749"/>
      <c r="R126" s="749"/>
      <c r="S126" s="749"/>
      <c r="T126" s="749"/>
      <c r="U126" s="749"/>
      <c r="V126" s="749"/>
      <c r="W126" s="711"/>
      <c r="X126" s="714"/>
      <c r="Y126" s="717"/>
    </row>
    <row r="127" spans="1:25" s="142" customFormat="1" ht="15" customHeight="1" thickBot="1" x14ac:dyDescent="0.25">
      <c r="A127" s="707"/>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13"/>
      <c r="X127" s="716"/>
      <c r="Y127" s="719"/>
    </row>
    <row r="128" spans="1:25" x14ac:dyDescent="0.2">
      <c r="A128" s="705" t="s">
        <v>542</v>
      </c>
      <c r="B128" s="705"/>
      <c r="C128" s="705"/>
      <c r="D128" s="705"/>
      <c r="E128" s="705"/>
      <c r="F128" s="705"/>
      <c r="G128" s="705"/>
      <c r="H128" s="705"/>
      <c r="I128" s="705"/>
      <c r="J128" s="705"/>
      <c r="K128" s="705"/>
      <c r="L128" s="705"/>
      <c r="M128" s="705"/>
      <c r="N128" s="705"/>
      <c r="O128" s="705"/>
      <c r="P128" s="705"/>
      <c r="Q128" s="705"/>
      <c r="R128" s="705"/>
      <c r="S128" s="705"/>
      <c r="T128" s="705"/>
      <c r="U128" s="705"/>
      <c r="V128" s="705"/>
      <c r="W128" s="16">
        <f>W41+W44+W47+W50+W53+W57+W61+W66+W71+W75+W78+W81+W84+W88+W92+W97+W100+W103+W107+W110+W113+W117+W121+W126</f>
        <v>0</v>
      </c>
      <c r="X128" s="16">
        <f t="shared" ref="X128:Y128" si="0">X41+X44+X47+X50+X53+X57+X61+X66+X71+X75+X78+X81+X84+X88+X92+X97+X100+X103+X107+X110+X113+X117+X121+X126</f>
        <v>0</v>
      </c>
      <c r="Y128" s="16">
        <f t="shared" si="0"/>
        <v>0</v>
      </c>
    </row>
  </sheetData>
  <sheetProtection algorithmName="SHA-512" hashValue="kwLiLDvozpaE8pgPMK3vY4+++WiyfubkYLlSCoq7bv7CzfTSb9Tsz+4iiSb7P9xVtBBXCpR4kHkm3XaVxRo0sA==" saltValue="YOJV9zl6ice80chByRkvvA==" spinCount="100000" sheet="1" selectLockedCells="1"/>
  <mergeCells count="271">
    <mergeCell ref="X113:X115"/>
    <mergeCell ref="Y113:Y115"/>
    <mergeCell ref="B114:C114"/>
    <mergeCell ref="D114:V115"/>
    <mergeCell ref="B115:C115"/>
    <mergeCell ref="D111:V112"/>
    <mergeCell ref="B112:C112"/>
    <mergeCell ref="A100:A102"/>
    <mergeCell ref="W100:W102"/>
    <mergeCell ref="A113:A115"/>
    <mergeCell ref="A106:V106"/>
    <mergeCell ref="A107:A109"/>
    <mergeCell ref="B107:V107"/>
    <mergeCell ref="W107:W109"/>
    <mergeCell ref="B113:V113"/>
    <mergeCell ref="W113:W115"/>
    <mergeCell ref="A103:A105"/>
    <mergeCell ref="W103:W105"/>
    <mergeCell ref="X103:X105"/>
    <mergeCell ref="Y103:Y105"/>
    <mergeCell ref="B104:C104"/>
    <mergeCell ref="D104:V105"/>
    <mergeCell ref="B105:C105"/>
    <mergeCell ref="B108:C108"/>
    <mergeCell ref="B103:V103"/>
    <mergeCell ref="X75:X77"/>
    <mergeCell ref="X81:X83"/>
    <mergeCell ref="Y71:Y74"/>
    <mergeCell ref="Y75:Y77"/>
    <mergeCell ref="Y81:Y83"/>
    <mergeCell ref="B66:V67"/>
    <mergeCell ref="B77:C77"/>
    <mergeCell ref="A44:A46"/>
    <mergeCell ref="W44:W46"/>
    <mergeCell ref="X44:X46"/>
    <mergeCell ref="Y44:Y46"/>
    <mergeCell ref="B45:C45"/>
    <mergeCell ref="D45:V46"/>
    <mergeCell ref="B46:C46"/>
    <mergeCell ref="A57:A60"/>
    <mergeCell ref="W57:W60"/>
    <mergeCell ref="X57:X60"/>
    <mergeCell ref="Y57:Y60"/>
    <mergeCell ref="B59:C59"/>
    <mergeCell ref="A56:V56"/>
    <mergeCell ref="D59:V60"/>
    <mergeCell ref="B60:C60"/>
    <mergeCell ref="B44:V44"/>
    <mergeCell ref="A47:A49"/>
    <mergeCell ref="W41:W43"/>
    <mergeCell ref="A26:K26"/>
    <mergeCell ref="A27:K27"/>
    <mergeCell ref="B42:C42"/>
    <mergeCell ref="B43:C43"/>
    <mergeCell ref="D42:V43"/>
    <mergeCell ref="X66:X69"/>
    <mergeCell ref="Y66:Y69"/>
    <mergeCell ref="B68:C68"/>
    <mergeCell ref="D68:V69"/>
    <mergeCell ref="B69:C69"/>
    <mergeCell ref="A65:V65"/>
    <mergeCell ref="A66:A69"/>
    <mergeCell ref="B47:V47"/>
    <mergeCell ref="W47:W49"/>
    <mergeCell ref="X47:X49"/>
    <mergeCell ref="Y47:Y49"/>
    <mergeCell ref="B48:C48"/>
    <mergeCell ref="D48:V49"/>
    <mergeCell ref="B49:C49"/>
    <mergeCell ref="A3:I3"/>
    <mergeCell ref="J3:Q3"/>
    <mergeCell ref="A4:I4"/>
    <mergeCell ref="J4:Q4"/>
    <mergeCell ref="R4:S4"/>
    <mergeCell ref="V4:W4"/>
    <mergeCell ref="T4:U4"/>
    <mergeCell ref="A39:Y39"/>
    <mergeCell ref="X9:Y9"/>
    <mergeCell ref="N9:W9"/>
    <mergeCell ref="T6:U6"/>
    <mergeCell ref="X4:Y4"/>
    <mergeCell ref="X3:Y3"/>
    <mergeCell ref="L5:L38"/>
    <mergeCell ref="M16:Y16"/>
    <mergeCell ref="M17:Q17"/>
    <mergeCell ref="R17:S17"/>
    <mergeCell ref="T17:U17"/>
    <mergeCell ref="V17:W17"/>
    <mergeCell ref="X17:Y17"/>
    <mergeCell ref="N13:V13"/>
    <mergeCell ref="A17:J17"/>
    <mergeCell ref="N6:Q7"/>
    <mergeCell ref="A8:J8"/>
    <mergeCell ref="V5:W5"/>
    <mergeCell ref="V6:W6"/>
    <mergeCell ref="X6:Y6"/>
    <mergeCell ref="X5:Y5"/>
    <mergeCell ref="W13:Y13"/>
    <mergeCell ref="M6:M9"/>
    <mergeCell ref="A16:J16"/>
    <mergeCell ref="Y41:Y43"/>
    <mergeCell ref="A40:V40"/>
    <mergeCell ref="B41:V41"/>
    <mergeCell ref="A6:J6"/>
    <mergeCell ref="A9:J9"/>
    <mergeCell ref="A10:J10"/>
    <mergeCell ref="A11:J11"/>
    <mergeCell ref="A12:J12"/>
    <mergeCell ref="A13:J13"/>
    <mergeCell ref="A14:J14"/>
    <mergeCell ref="A15:J15"/>
    <mergeCell ref="A7:J7"/>
    <mergeCell ref="A18:J18"/>
    <mergeCell ref="A19:J19"/>
    <mergeCell ref="A20:J20"/>
    <mergeCell ref="X41:X43"/>
    <mergeCell ref="A41:A43"/>
    <mergeCell ref="M5:Q5"/>
    <mergeCell ref="R6:S6"/>
    <mergeCell ref="R5:S5"/>
    <mergeCell ref="T5:U5"/>
    <mergeCell ref="A5:K5"/>
    <mergeCell ref="A22:J22"/>
    <mergeCell ref="A23:J23"/>
    <mergeCell ref="A24:J24"/>
    <mergeCell ref="A25:J25"/>
    <mergeCell ref="A21:J21"/>
    <mergeCell ref="Y78:Y80"/>
    <mergeCell ref="D79:V80"/>
    <mergeCell ref="B80:C80"/>
    <mergeCell ref="A87:V87"/>
    <mergeCell ref="A88:A91"/>
    <mergeCell ref="B75:V75"/>
    <mergeCell ref="B81:V81"/>
    <mergeCell ref="B79:C79"/>
    <mergeCell ref="B61:V62"/>
    <mergeCell ref="W75:W77"/>
    <mergeCell ref="W81:W83"/>
    <mergeCell ref="D76:V77"/>
    <mergeCell ref="D82:V83"/>
    <mergeCell ref="A70:V70"/>
    <mergeCell ref="A61:A64"/>
    <mergeCell ref="W66:W69"/>
    <mergeCell ref="W61:W64"/>
    <mergeCell ref="B84:V84"/>
    <mergeCell ref="B73:C73"/>
    <mergeCell ref="B83:C83"/>
    <mergeCell ref="A84:A86"/>
    <mergeCell ref="W84:W86"/>
    <mergeCell ref="X84:X86"/>
    <mergeCell ref="Y84:Y86"/>
    <mergeCell ref="B123:C123"/>
    <mergeCell ref="X61:X64"/>
    <mergeCell ref="Y61:Y64"/>
    <mergeCell ref="B63:C63"/>
    <mergeCell ref="D63:V64"/>
    <mergeCell ref="B64:C64"/>
    <mergeCell ref="X71:X74"/>
    <mergeCell ref="A50:A52"/>
    <mergeCell ref="B50:V50"/>
    <mergeCell ref="W50:W52"/>
    <mergeCell ref="X50:X52"/>
    <mergeCell ref="Y50:Y52"/>
    <mergeCell ref="B51:C51"/>
    <mergeCell ref="D51:V52"/>
    <mergeCell ref="B52:C52"/>
    <mergeCell ref="A53:A55"/>
    <mergeCell ref="B53:V53"/>
    <mergeCell ref="W53:W55"/>
    <mergeCell ref="X53:X55"/>
    <mergeCell ref="Y53:Y55"/>
    <mergeCell ref="B54:C54"/>
    <mergeCell ref="D54:V55"/>
    <mergeCell ref="B55:C55"/>
    <mergeCell ref="B57:V58"/>
    <mergeCell ref="A71:A74"/>
    <mergeCell ref="A75:A77"/>
    <mergeCell ref="B76:C76"/>
    <mergeCell ref="A110:A112"/>
    <mergeCell ref="B110:V110"/>
    <mergeCell ref="W110:W112"/>
    <mergeCell ref="B111:C111"/>
    <mergeCell ref="D85:V86"/>
    <mergeCell ref="B86:C86"/>
    <mergeCell ref="B82:C82"/>
    <mergeCell ref="A81:A83"/>
    <mergeCell ref="A78:A80"/>
    <mergeCell ref="B78:V78"/>
    <mergeCell ref="W78:W80"/>
    <mergeCell ref="B85:C85"/>
    <mergeCell ref="B98:C98"/>
    <mergeCell ref="B94:C94"/>
    <mergeCell ref="A96:V96"/>
    <mergeCell ref="A97:A99"/>
    <mergeCell ref="B97:V97"/>
    <mergeCell ref="W97:W99"/>
    <mergeCell ref="A92:A95"/>
    <mergeCell ref="B92:V93"/>
    <mergeCell ref="B100:V100"/>
    <mergeCell ref="B102:C102"/>
    <mergeCell ref="W92:W95"/>
    <mergeCell ref="X92:X95"/>
    <mergeCell ref="Y92:Y95"/>
    <mergeCell ref="D94:V95"/>
    <mergeCell ref="B95:C95"/>
    <mergeCell ref="R7:Y8"/>
    <mergeCell ref="M10:M13"/>
    <mergeCell ref="N10:Y11"/>
    <mergeCell ref="N12:V12"/>
    <mergeCell ref="W12:Y12"/>
    <mergeCell ref="A30:K30"/>
    <mergeCell ref="A31:F31"/>
    <mergeCell ref="G31:H36"/>
    <mergeCell ref="A32:F32"/>
    <mergeCell ref="A33:F33"/>
    <mergeCell ref="A34:F34"/>
    <mergeCell ref="A35:F35"/>
    <mergeCell ref="A36:F36"/>
    <mergeCell ref="B71:V72"/>
    <mergeCell ref="D73:V74"/>
    <mergeCell ref="W71:W74"/>
    <mergeCell ref="X78:X80"/>
    <mergeCell ref="B74:C74"/>
    <mergeCell ref="B117:V118"/>
    <mergeCell ref="W117:W120"/>
    <mergeCell ref="X117:X120"/>
    <mergeCell ref="Y117:Y120"/>
    <mergeCell ref="B119:C119"/>
    <mergeCell ref="D119:V120"/>
    <mergeCell ref="B120:C120"/>
    <mergeCell ref="B88:V89"/>
    <mergeCell ref="W88:W91"/>
    <mergeCell ref="X88:X91"/>
    <mergeCell ref="Y88:Y91"/>
    <mergeCell ref="B90:C90"/>
    <mergeCell ref="D90:V91"/>
    <mergeCell ref="B91:C91"/>
    <mergeCell ref="X110:X112"/>
    <mergeCell ref="Y110:Y112"/>
    <mergeCell ref="X97:X99"/>
    <mergeCell ref="Y97:Y99"/>
    <mergeCell ref="D98:V99"/>
    <mergeCell ref="B99:C99"/>
    <mergeCell ref="X100:X102"/>
    <mergeCell ref="Y100:Y102"/>
    <mergeCell ref="B101:C101"/>
    <mergeCell ref="D101:V102"/>
    <mergeCell ref="A128:V128"/>
    <mergeCell ref="A1:Y2"/>
    <mergeCell ref="A121:A124"/>
    <mergeCell ref="B121:V122"/>
    <mergeCell ref="W121:W124"/>
    <mergeCell ref="X121:X124"/>
    <mergeCell ref="Y121:Y124"/>
    <mergeCell ref="D123:V124"/>
    <mergeCell ref="B124:C124"/>
    <mergeCell ref="M20:U25"/>
    <mergeCell ref="M26:U28"/>
    <mergeCell ref="M29:Y38"/>
    <mergeCell ref="A125:V125"/>
    <mergeCell ref="A126:A127"/>
    <mergeCell ref="B126:V127"/>
    <mergeCell ref="W126:W127"/>
    <mergeCell ref="X126:X127"/>
    <mergeCell ref="Y126:Y127"/>
    <mergeCell ref="X107:X109"/>
    <mergeCell ref="Y107:Y109"/>
    <mergeCell ref="D108:V109"/>
    <mergeCell ref="B109:C109"/>
    <mergeCell ref="A116:V116"/>
    <mergeCell ref="A117:A120"/>
  </mergeCells>
  <phoneticPr fontId="73" type="noConversion"/>
  <conditionalFormatting sqref="X9">
    <cfRule type="cellIs" dxfId="0" priority="1" operator="lessThan">
      <formula>0</formula>
    </cfRule>
  </conditionalFormatting>
  <dataValidations count="3">
    <dataValidation type="list" allowBlank="1" showInputMessage="1" showErrorMessage="1" sqref="R4:S4" xr:uid="{BFC0AD33-B6C5-4090-9FEB-ABA9DCDE4198}">
      <formula1>"Lake,Porter,LaPorte,Various"</formula1>
    </dataValidation>
    <dataValidation type="textLength" operator="lessThan" allowBlank="1" showInputMessage="1" showErrorMessage="1" errorTitle="Character Length Surpassed" error="Maximum character length is 500" sqref="M20:U25" xr:uid="{42A476CA-EE76-4BE3-BDD8-D61B0D851BAE}">
      <formula1>500</formula1>
    </dataValidation>
    <dataValidation type="textLength" operator="lessThan" allowBlank="1" showInputMessage="1" showErrorMessage="1" errorTitle="Character Length Surpassed" error="Maximum character length is 1000" sqref="M29:Y38" xr:uid="{78A78DFA-9B81-48CC-A322-2A38F3234CCE}">
      <formula1>1000</formula1>
    </dataValidation>
  </dataValidations>
  <hyperlinks>
    <hyperlink ref="G31:H36" r:id="rId1" display="Click Here!" xr:uid="{5367D82E-4EEC-456B-BDA1-35003D13FC27}"/>
  </hyperlinks>
  <pageMargins left="0.5" right="0.25" top="0.5" bottom="0.25" header="0.25" footer="0"/>
  <pageSetup paperSize="5"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001A3D4-5586-4CF3-B74E-44253F6C9436}">
          <x14:formula1>
            <xm:f>'Program &amp; project types'!AB153:AB155</xm:f>
          </x14:formula1>
          <xm:sqref>A27:K27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AE56-C8B6-4C15-9F67-C2CBB30F3F87}">
  <sheetPr>
    <tabColor theme="7"/>
  </sheetPr>
  <dimension ref="A1:J87"/>
  <sheetViews>
    <sheetView showGridLines="0" showRowColHeaders="0" workbookViewId="0">
      <selection activeCell="B15" sqref="B15"/>
    </sheetView>
  </sheetViews>
  <sheetFormatPr defaultColWidth="8.88671875" defaultRowHeight="15.75" x14ac:dyDescent="0.3"/>
  <cols>
    <col min="1" max="1" width="9.77734375" style="23" customWidth="1"/>
    <col min="2" max="2" width="13.77734375" style="23" customWidth="1"/>
    <col min="3" max="3" width="14.21875" style="23" customWidth="1"/>
    <col min="4" max="5" width="14.109375" style="23" customWidth="1"/>
    <col min="6" max="8" width="14.33203125" style="23" customWidth="1"/>
    <col min="9" max="9" width="45.44140625" style="23" customWidth="1"/>
    <col min="10" max="16384" width="8.88671875" style="23"/>
  </cols>
  <sheetData>
    <row r="1" spans="1:10" s="131" customFormat="1" ht="21.75" thickBot="1" x14ac:dyDescent="0.4">
      <c r="A1" s="837" t="s">
        <v>306</v>
      </c>
      <c r="B1" s="837"/>
      <c r="C1" s="837"/>
      <c r="D1" s="837"/>
      <c r="E1" s="837"/>
      <c r="F1" s="837"/>
      <c r="G1" s="837"/>
      <c r="H1" s="837"/>
      <c r="I1" s="837"/>
      <c r="J1" s="837"/>
    </row>
    <row r="2" spans="1:10" ht="20.25" customHeight="1" thickBot="1" x14ac:dyDescent="0.35">
      <c r="A2" s="839" t="s">
        <v>307</v>
      </c>
      <c r="B2" s="839"/>
      <c r="C2" s="839"/>
      <c r="D2" s="839"/>
      <c r="E2" s="839"/>
      <c r="F2" s="839"/>
      <c r="G2" s="840" t="s">
        <v>308</v>
      </c>
      <c r="H2" s="841"/>
    </row>
    <row r="3" spans="1:10" ht="16.5" thickBot="1" x14ac:dyDescent="0.35">
      <c r="A3" s="839"/>
      <c r="B3" s="839"/>
      <c r="C3" s="839"/>
      <c r="D3" s="839"/>
      <c r="E3" s="839"/>
      <c r="F3" s="839"/>
      <c r="G3" s="842" t="s">
        <v>309</v>
      </c>
      <c r="H3" s="843"/>
    </row>
    <row r="4" spans="1:10" x14ac:dyDescent="0.3">
      <c r="A4" s="839"/>
      <c r="B4" s="839"/>
      <c r="C4" s="839"/>
      <c r="D4" s="839"/>
      <c r="E4" s="839"/>
      <c r="F4" s="839"/>
    </row>
    <row r="5" spans="1:10" x14ac:dyDescent="0.3">
      <c r="A5" s="839"/>
      <c r="B5" s="839"/>
      <c r="C5" s="839"/>
      <c r="D5" s="839"/>
      <c r="E5" s="839"/>
      <c r="F5" s="839"/>
    </row>
    <row r="6" spans="1:10" ht="32.25" customHeight="1" x14ac:dyDescent="0.3">
      <c r="A6" s="839"/>
      <c r="B6" s="839"/>
      <c r="C6" s="839"/>
      <c r="D6" s="839"/>
      <c r="E6" s="839"/>
      <c r="F6" s="839"/>
      <c r="G6" s="24"/>
      <c r="H6" s="24"/>
    </row>
    <row r="7" spans="1:10" ht="75" customHeight="1" x14ac:dyDescent="0.3">
      <c r="A7" s="839"/>
      <c r="B7" s="839"/>
      <c r="C7" s="839"/>
      <c r="D7" s="839"/>
      <c r="E7" s="839"/>
      <c r="F7" s="839"/>
      <c r="G7" s="24"/>
      <c r="H7" s="24"/>
    </row>
    <row r="8" spans="1:10" x14ac:dyDescent="0.3">
      <c r="A8" s="25"/>
      <c r="B8" s="25"/>
      <c r="C8" s="25"/>
      <c r="D8" s="25"/>
      <c r="E8" s="25"/>
      <c r="F8" s="25"/>
      <c r="G8" s="24"/>
      <c r="H8" s="24"/>
    </row>
    <row r="9" spans="1:10" x14ac:dyDescent="0.3">
      <c r="A9" s="838" t="s">
        <v>310</v>
      </c>
      <c r="B9" s="838"/>
      <c r="C9" s="838"/>
      <c r="D9" s="838"/>
      <c r="E9" s="838"/>
      <c r="F9" s="838"/>
      <c r="G9" s="838"/>
      <c r="H9" s="838"/>
      <c r="I9" s="838"/>
      <c r="J9" s="838"/>
    </row>
    <row r="10" spans="1:10" ht="20.25" customHeight="1" x14ac:dyDescent="0.3">
      <c r="A10" s="839" t="s">
        <v>311</v>
      </c>
      <c r="B10" s="839"/>
      <c r="C10" s="839"/>
      <c r="D10" s="839"/>
      <c r="E10" s="839"/>
      <c r="F10" s="839"/>
    </row>
    <row r="11" spans="1:10" ht="16.5" customHeight="1" x14ac:dyDescent="0.3">
      <c r="A11" s="839"/>
      <c r="B11" s="839"/>
      <c r="C11" s="839"/>
      <c r="D11" s="839"/>
      <c r="E11" s="839"/>
      <c r="F11" s="839"/>
    </row>
    <row r="12" spans="1:10" ht="16.5" x14ac:dyDescent="0.3">
      <c r="A12" s="26"/>
      <c r="B12" s="26"/>
    </row>
    <row r="13" spans="1:10" ht="16.5" x14ac:dyDescent="0.3">
      <c r="A13" s="26"/>
      <c r="B13" s="27" t="s">
        <v>312</v>
      </c>
      <c r="C13" s="844" t="s">
        <v>313</v>
      </c>
      <c r="D13" s="845"/>
      <c r="E13" s="845"/>
      <c r="F13" s="845"/>
      <c r="G13" s="845"/>
      <c r="H13" s="846"/>
    </row>
    <row r="14" spans="1:10" ht="33.75" customHeight="1" x14ac:dyDescent="0.3">
      <c r="B14" s="28" t="s">
        <v>314</v>
      </c>
      <c r="C14" s="29" t="s">
        <v>315</v>
      </c>
      <c r="D14" s="30" t="s">
        <v>316</v>
      </c>
      <c r="E14" s="30" t="s">
        <v>317</v>
      </c>
      <c r="F14" s="31" t="s">
        <v>318</v>
      </c>
      <c r="G14" s="31" t="s">
        <v>319</v>
      </c>
      <c r="H14" s="32" t="s">
        <v>320</v>
      </c>
      <c r="I14" s="33" t="s">
        <v>321</v>
      </c>
    </row>
    <row r="15" spans="1:10" ht="16.5" x14ac:dyDescent="0.3">
      <c r="A15" s="34">
        <v>2019</v>
      </c>
      <c r="B15" s="99">
        <v>0</v>
      </c>
      <c r="C15" s="100">
        <v>0</v>
      </c>
      <c r="D15" s="101">
        <v>0</v>
      </c>
      <c r="E15" s="102">
        <v>0</v>
      </c>
      <c r="F15" s="35">
        <f>C15-D15</f>
        <v>0</v>
      </c>
      <c r="G15" s="36">
        <f>C15-E15</f>
        <v>0</v>
      </c>
      <c r="H15" s="37">
        <f>D15-E15</f>
        <v>0</v>
      </c>
      <c r="I15" s="108" t="s">
        <v>322</v>
      </c>
    </row>
    <row r="16" spans="1:10" ht="16.5" x14ac:dyDescent="0.3">
      <c r="A16" s="34">
        <v>2020</v>
      </c>
      <c r="B16" s="103">
        <v>0</v>
      </c>
      <c r="C16" s="104">
        <v>0</v>
      </c>
      <c r="D16" s="105">
        <v>0</v>
      </c>
      <c r="E16" s="106">
        <v>0</v>
      </c>
      <c r="F16" s="38">
        <f t="shared" ref="F16:F20" si="0">C16-D16</f>
        <v>0</v>
      </c>
      <c r="G16" s="39">
        <f t="shared" ref="G16:G20" si="1">C16-E16</f>
        <v>0</v>
      </c>
      <c r="H16" s="40">
        <f t="shared" ref="H16:H20" si="2">D16-E16</f>
        <v>0</v>
      </c>
      <c r="I16" s="109" t="s">
        <v>322</v>
      </c>
    </row>
    <row r="17" spans="1:10" ht="16.5" x14ac:dyDescent="0.3">
      <c r="A17" s="34">
        <v>2021</v>
      </c>
      <c r="B17" s="103">
        <v>0</v>
      </c>
      <c r="C17" s="104">
        <v>0</v>
      </c>
      <c r="D17" s="105">
        <v>0</v>
      </c>
      <c r="E17" s="106">
        <v>0</v>
      </c>
      <c r="F17" s="38">
        <f t="shared" si="0"/>
        <v>0</v>
      </c>
      <c r="G17" s="39">
        <f t="shared" si="1"/>
        <v>0</v>
      </c>
      <c r="H17" s="40">
        <f t="shared" si="2"/>
        <v>0</v>
      </c>
      <c r="I17" s="109" t="s">
        <v>322</v>
      </c>
    </row>
    <row r="18" spans="1:10" ht="16.5" x14ac:dyDescent="0.3">
      <c r="A18" s="34">
        <v>2022</v>
      </c>
      <c r="B18" s="103">
        <v>0</v>
      </c>
      <c r="C18" s="104">
        <v>0</v>
      </c>
      <c r="D18" s="105">
        <v>0</v>
      </c>
      <c r="E18" s="106">
        <v>0</v>
      </c>
      <c r="F18" s="38">
        <f t="shared" si="0"/>
        <v>0</v>
      </c>
      <c r="G18" s="39">
        <f t="shared" si="1"/>
        <v>0</v>
      </c>
      <c r="H18" s="40">
        <f t="shared" si="2"/>
        <v>0</v>
      </c>
      <c r="I18" s="109" t="s">
        <v>322</v>
      </c>
    </row>
    <row r="19" spans="1:10" ht="16.5" x14ac:dyDescent="0.3">
      <c r="A19" s="34">
        <v>2023</v>
      </c>
      <c r="B19" s="103">
        <v>0</v>
      </c>
      <c r="C19" s="104">
        <v>0</v>
      </c>
      <c r="D19" s="105">
        <v>0</v>
      </c>
      <c r="E19" s="106">
        <v>0</v>
      </c>
      <c r="F19" s="38">
        <f t="shared" si="0"/>
        <v>0</v>
      </c>
      <c r="G19" s="39">
        <f t="shared" si="1"/>
        <v>0</v>
      </c>
      <c r="H19" s="40">
        <f t="shared" si="2"/>
        <v>0</v>
      </c>
      <c r="I19" s="109" t="s">
        <v>322</v>
      </c>
    </row>
    <row r="20" spans="1:10" ht="17.25" thickBot="1" x14ac:dyDescent="0.35">
      <c r="A20" s="34">
        <v>2024</v>
      </c>
      <c r="B20" s="107">
        <v>0</v>
      </c>
      <c r="C20" s="104">
        <v>0</v>
      </c>
      <c r="D20" s="105">
        <v>0</v>
      </c>
      <c r="E20" s="105">
        <v>0</v>
      </c>
      <c r="F20" s="38">
        <f t="shared" si="0"/>
        <v>0</v>
      </c>
      <c r="G20" s="39">
        <f t="shared" si="1"/>
        <v>0</v>
      </c>
      <c r="H20" s="40">
        <f t="shared" si="2"/>
        <v>0</v>
      </c>
      <c r="I20" s="110" t="s">
        <v>322</v>
      </c>
    </row>
    <row r="21" spans="1:10" ht="20.25" thickBot="1" x14ac:dyDescent="0.35">
      <c r="A21" s="34" t="s">
        <v>323</v>
      </c>
      <c r="B21" s="41">
        <f>SUM(B15:B20)</f>
        <v>0</v>
      </c>
      <c r="C21" s="42">
        <f t="shared" ref="C21:H21" si="3">SUM(C15:C20)</f>
        <v>0</v>
      </c>
      <c r="D21" s="43">
        <f t="shared" si="3"/>
        <v>0</v>
      </c>
      <c r="E21" s="43">
        <f t="shared" si="3"/>
        <v>0</v>
      </c>
      <c r="F21" s="42">
        <f t="shared" si="3"/>
        <v>0</v>
      </c>
      <c r="G21" s="43">
        <f t="shared" si="3"/>
        <v>0</v>
      </c>
      <c r="H21" s="44">
        <f t="shared" si="3"/>
        <v>0</v>
      </c>
      <c r="I21" s="45"/>
    </row>
    <row r="22" spans="1:10" ht="16.5" x14ac:dyDescent="0.3">
      <c r="A22" s="34"/>
      <c r="C22" s="46"/>
      <c r="D22" s="46"/>
      <c r="E22" s="46"/>
      <c r="F22" s="46"/>
      <c r="G22" s="46"/>
      <c r="H22" s="46"/>
    </row>
    <row r="23" spans="1:10" ht="16.5" x14ac:dyDescent="0.3">
      <c r="A23" s="34" t="s">
        <v>324</v>
      </c>
      <c r="B23" s="47">
        <f t="shared" ref="B23:G23" si="4">AVERAGE(B15:B20)</f>
        <v>0</v>
      </c>
      <c r="C23" s="47">
        <f t="shared" si="4"/>
        <v>0</v>
      </c>
      <c r="D23" s="48">
        <f t="shared" si="4"/>
        <v>0</v>
      </c>
      <c r="E23" s="48">
        <f t="shared" si="4"/>
        <v>0</v>
      </c>
      <c r="F23" s="47">
        <f t="shared" si="4"/>
        <v>0</v>
      </c>
      <c r="G23" s="48">
        <f t="shared" si="4"/>
        <v>0</v>
      </c>
      <c r="H23" s="49">
        <f>AVERAGE(H15:H21)</f>
        <v>0</v>
      </c>
    </row>
    <row r="24" spans="1:10" ht="16.5" x14ac:dyDescent="0.3">
      <c r="C24" s="50"/>
      <c r="D24" s="50"/>
      <c r="E24" s="50"/>
      <c r="F24" s="50"/>
      <c r="G24" s="50"/>
      <c r="H24" s="50"/>
    </row>
    <row r="25" spans="1:10" ht="72" x14ac:dyDescent="0.45">
      <c r="B25" s="51" t="s">
        <v>543</v>
      </c>
      <c r="C25" s="52" t="s">
        <v>544</v>
      </c>
      <c r="D25" s="52" t="s">
        <v>545</v>
      </c>
      <c r="E25" s="52" t="s">
        <v>546</v>
      </c>
      <c r="F25" s="52" t="s">
        <v>547</v>
      </c>
      <c r="G25" s="53" t="s">
        <v>548</v>
      </c>
    </row>
    <row r="26" spans="1:10" ht="78.75" x14ac:dyDescent="0.3">
      <c r="A26" s="54" t="s">
        <v>325</v>
      </c>
      <c r="B26" s="55" t="e">
        <f>(C16-C15)/C15</f>
        <v>#DIV/0!</v>
      </c>
      <c r="C26" s="56" t="e">
        <f>(C17-C16)/C16</f>
        <v>#DIV/0!</v>
      </c>
      <c r="D26" s="56" t="e">
        <f>(C17-C16)/C16</f>
        <v>#DIV/0!</v>
      </c>
      <c r="E26" s="56" t="e">
        <f>(C19-C18)/C18</f>
        <v>#DIV/0!</v>
      </c>
      <c r="F26" s="57" t="e">
        <f>(C20-C19)/C19</f>
        <v>#DIV/0!</v>
      </c>
      <c r="G26" s="58" t="e">
        <f>AVERAGE(B26:F26)</f>
        <v>#DIV/0!</v>
      </c>
    </row>
    <row r="27" spans="1:10" ht="63" x14ac:dyDescent="0.3">
      <c r="A27" s="54" t="s">
        <v>326</v>
      </c>
      <c r="B27" s="55" t="e">
        <f>(E16-E15)/E15</f>
        <v>#DIV/0!</v>
      </c>
      <c r="C27" s="56" t="e">
        <f>(E17-E16)/E17</f>
        <v>#DIV/0!</v>
      </c>
      <c r="D27" s="56" t="e">
        <f>(E18-E17)/E17</f>
        <v>#DIV/0!</v>
      </c>
      <c r="E27" s="56" t="e">
        <f>(E19-E18)/E18</f>
        <v>#DIV/0!</v>
      </c>
      <c r="F27" s="57" t="e">
        <f>(E20-E19)/E19</f>
        <v>#DIV/0!</v>
      </c>
      <c r="G27" s="59" t="e">
        <f>AVERAGE(B27:F27)</f>
        <v>#DIV/0!</v>
      </c>
    </row>
    <row r="28" spans="1:10" ht="16.5" x14ac:dyDescent="0.3">
      <c r="C28" s="46"/>
      <c r="D28" s="46"/>
      <c r="E28" s="46"/>
      <c r="F28" s="46"/>
      <c r="G28" s="46"/>
      <c r="H28" s="46"/>
    </row>
    <row r="29" spans="1:10" x14ac:dyDescent="0.3">
      <c r="A29" s="838" t="s">
        <v>327</v>
      </c>
      <c r="B29" s="838"/>
      <c r="C29" s="838"/>
      <c r="D29" s="838"/>
      <c r="E29" s="838"/>
      <c r="F29" s="838"/>
      <c r="G29" s="838"/>
      <c r="H29" s="838"/>
      <c r="I29" s="838"/>
      <c r="J29" s="838"/>
    </row>
    <row r="30" spans="1:10" x14ac:dyDescent="0.3">
      <c r="A30" s="839" t="s">
        <v>328</v>
      </c>
      <c r="B30" s="839"/>
      <c r="C30" s="839"/>
      <c r="D30" s="839"/>
      <c r="E30" s="839"/>
      <c r="F30" s="839"/>
      <c r="G30" s="60"/>
      <c r="H30" s="60"/>
      <c r="I30" s="60"/>
      <c r="J30" s="60"/>
    </row>
    <row r="31" spans="1:10" x14ac:dyDescent="0.3">
      <c r="A31" s="839"/>
      <c r="B31" s="839"/>
      <c r="C31" s="839"/>
      <c r="D31" s="839"/>
      <c r="E31" s="839"/>
      <c r="F31" s="839"/>
      <c r="G31" s="60"/>
      <c r="H31" s="60"/>
      <c r="I31" s="60"/>
      <c r="J31" s="60"/>
    </row>
    <row r="32" spans="1:10" ht="16.5" x14ac:dyDescent="0.3">
      <c r="A32" s="26"/>
      <c r="B32" s="26"/>
      <c r="C32" s="46"/>
      <c r="D32" s="46"/>
      <c r="E32" s="46"/>
      <c r="F32" s="46"/>
      <c r="G32" s="46"/>
      <c r="H32" s="46"/>
    </row>
    <row r="33" spans="1:10" ht="16.5" x14ac:dyDescent="0.3">
      <c r="C33" s="847" t="s">
        <v>329</v>
      </c>
      <c r="D33" s="848"/>
      <c r="E33" s="848"/>
      <c r="F33" s="849"/>
      <c r="H33" s="46"/>
    </row>
    <row r="34" spans="1:10" ht="17.25" thickBot="1" x14ac:dyDescent="0.35">
      <c r="B34" s="61" t="s">
        <v>244</v>
      </c>
      <c r="C34" s="62">
        <v>5307</v>
      </c>
      <c r="D34" s="63">
        <v>5310</v>
      </c>
      <c r="E34" s="63">
        <v>5339</v>
      </c>
      <c r="F34" s="64">
        <v>5337</v>
      </c>
      <c r="H34" s="46"/>
    </row>
    <row r="35" spans="1:10" ht="95.25" thickBot="1" x14ac:dyDescent="0.35">
      <c r="A35" s="54" t="s">
        <v>330</v>
      </c>
      <c r="B35" s="65">
        <f>H21</f>
        <v>0</v>
      </c>
      <c r="C35" s="111">
        <v>0</v>
      </c>
      <c r="D35" s="111">
        <v>0</v>
      </c>
      <c r="E35" s="111">
        <v>0</v>
      </c>
      <c r="F35" s="112">
        <v>0</v>
      </c>
      <c r="H35" s="46"/>
    </row>
    <row r="36" spans="1:10" ht="19.5" x14ac:dyDescent="0.3">
      <c r="A36" s="54"/>
      <c r="B36" s="66"/>
      <c r="C36" s="67"/>
      <c r="D36" s="67"/>
      <c r="E36" s="67"/>
      <c r="F36" s="67"/>
      <c r="H36" s="68"/>
    </row>
    <row r="37" spans="1:10" ht="32.25" customHeight="1" x14ac:dyDescent="0.3">
      <c r="A37" s="839" t="s">
        <v>331</v>
      </c>
      <c r="B37" s="839"/>
      <c r="C37" s="839"/>
      <c r="D37" s="839"/>
      <c r="E37" s="839"/>
      <c r="F37" s="839"/>
      <c r="H37" s="68"/>
    </row>
    <row r="38" spans="1:10" ht="18" customHeight="1" x14ac:dyDescent="0.3">
      <c r="A38" s="839"/>
      <c r="B38" s="839"/>
      <c r="C38" s="839"/>
      <c r="D38" s="839"/>
      <c r="E38" s="839"/>
      <c r="F38" s="839"/>
      <c r="H38" s="46"/>
    </row>
    <row r="39" spans="1:10" ht="16.5" x14ac:dyDescent="0.3">
      <c r="A39" s="25"/>
      <c r="B39" s="25"/>
      <c r="C39" s="25"/>
      <c r="D39" s="25"/>
      <c r="E39" s="25"/>
      <c r="F39" s="25"/>
      <c r="H39" s="46"/>
    </row>
    <row r="40" spans="1:10" ht="16.5" x14ac:dyDescent="0.3">
      <c r="A40" s="25"/>
      <c r="B40" s="25"/>
      <c r="C40" s="850" t="s">
        <v>332</v>
      </c>
      <c r="D40" s="851"/>
      <c r="E40" s="851"/>
      <c r="F40" s="852"/>
      <c r="H40" s="46"/>
    </row>
    <row r="41" spans="1:10" ht="19.5" x14ac:dyDescent="0.35">
      <c r="A41" s="54"/>
      <c r="B41" s="69"/>
      <c r="C41" s="70">
        <v>5307</v>
      </c>
      <c r="D41" s="71">
        <v>5310</v>
      </c>
      <c r="E41" s="71">
        <v>5339</v>
      </c>
      <c r="F41" s="72">
        <v>5337</v>
      </c>
      <c r="H41" s="46"/>
    </row>
    <row r="42" spans="1:10" ht="19.5" x14ac:dyDescent="0.3">
      <c r="A42" s="23" t="s">
        <v>333</v>
      </c>
      <c r="B42" s="113">
        <v>0</v>
      </c>
      <c r="C42" s="114">
        <v>0</v>
      </c>
      <c r="D42" s="115">
        <v>0</v>
      </c>
      <c r="E42" s="115">
        <v>0</v>
      </c>
      <c r="F42" s="116">
        <v>0</v>
      </c>
      <c r="H42" s="46"/>
    </row>
    <row r="43" spans="1:10" ht="16.5" x14ac:dyDescent="0.3">
      <c r="C43" s="46"/>
      <c r="D43" s="46"/>
      <c r="E43" s="46"/>
      <c r="F43" s="46"/>
      <c r="G43" s="46"/>
      <c r="H43" s="46"/>
    </row>
    <row r="44" spans="1:10" ht="15.75" customHeight="1" x14ac:dyDescent="0.3">
      <c r="A44" s="838" t="s">
        <v>334</v>
      </c>
      <c r="B44" s="838"/>
      <c r="C44" s="838"/>
      <c r="D44" s="838"/>
      <c r="E44" s="838"/>
      <c r="F44" s="838"/>
      <c r="G44" s="838"/>
      <c r="H44" s="838"/>
      <c r="I44" s="838"/>
      <c r="J44" s="838"/>
    </row>
    <row r="45" spans="1:10" ht="90" customHeight="1" x14ac:dyDescent="0.3">
      <c r="A45" s="853" t="s">
        <v>335</v>
      </c>
      <c r="B45" s="853"/>
      <c r="C45" s="853"/>
      <c r="D45" s="853"/>
      <c r="E45" s="853"/>
      <c r="F45" s="853"/>
    </row>
    <row r="46" spans="1:10" ht="9.75" customHeight="1" x14ac:dyDescent="0.3">
      <c r="A46" s="26"/>
      <c r="B46" s="73"/>
      <c r="C46" s="73"/>
      <c r="D46" s="73"/>
      <c r="E46" s="73"/>
      <c r="F46" s="73"/>
    </row>
    <row r="47" spans="1:10" x14ac:dyDescent="0.3">
      <c r="B47" s="34" t="s">
        <v>336</v>
      </c>
      <c r="C47" s="63">
        <v>5307</v>
      </c>
      <c r="D47" s="63">
        <v>5310</v>
      </c>
      <c r="E47" s="63">
        <v>5339</v>
      </c>
      <c r="F47" s="63">
        <v>5337</v>
      </c>
    </row>
    <row r="48" spans="1:10" ht="16.5" x14ac:dyDescent="0.3">
      <c r="B48" s="74">
        <v>2026</v>
      </c>
      <c r="C48" s="117">
        <v>0</v>
      </c>
      <c r="D48" s="118">
        <v>0</v>
      </c>
      <c r="E48" s="118">
        <v>0</v>
      </c>
      <c r="F48" s="119">
        <v>0</v>
      </c>
      <c r="H48" s="46"/>
    </row>
    <row r="49" spans="1:10" ht="16.5" x14ac:dyDescent="0.3">
      <c r="B49" s="74">
        <v>2027</v>
      </c>
      <c r="C49" s="120">
        <v>0</v>
      </c>
      <c r="D49" s="121">
        <v>0</v>
      </c>
      <c r="E49" s="121">
        <v>0</v>
      </c>
      <c r="F49" s="122">
        <v>0</v>
      </c>
      <c r="H49" s="46"/>
    </row>
    <row r="50" spans="1:10" ht="16.5" x14ac:dyDescent="0.3">
      <c r="B50" s="74">
        <v>2028</v>
      </c>
      <c r="C50" s="120">
        <v>0</v>
      </c>
      <c r="D50" s="121">
        <v>0</v>
      </c>
      <c r="E50" s="121">
        <v>0</v>
      </c>
      <c r="F50" s="122">
        <v>0</v>
      </c>
      <c r="H50" s="46"/>
    </row>
    <row r="51" spans="1:10" ht="16.5" x14ac:dyDescent="0.3">
      <c r="B51" s="74">
        <v>2029</v>
      </c>
      <c r="C51" s="120">
        <v>0</v>
      </c>
      <c r="D51" s="121">
        <v>0</v>
      </c>
      <c r="E51" s="121">
        <v>0</v>
      </c>
      <c r="F51" s="122">
        <v>0</v>
      </c>
      <c r="H51" s="46"/>
    </row>
    <row r="52" spans="1:10" ht="16.5" x14ac:dyDescent="0.3">
      <c r="B52" s="74">
        <v>2030</v>
      </c>
      <c r="C52" s="114">
        <v>0</v>
      </c>
      <c r="D52" s="115">
        <v>0</v>
      </c>
      <c r="E52" s="115">
        <v>0</v>
      </c>
      <c r="F52" s="116">
        <v>0</v>
      </c>
      <c r="H52" s="46"/>
    </row>
    <row r="53" spans="1:10" ht="16.5" x14ac:dyDescent="0.3">
      <c r="H53" s="46"/>
    </row>
    <row r="55" spans="1:10" ht="17.25" customHeight="1" x14ac:dyDescent="0.3">
      <c r="A55" s="838" t="s">
        <v>337</v>
      </c>
      <c r="B55" s="838"/>
      <c r="C55" s="838"/>
      <c r="D55" s="838"/>
      <c r="E55" s="838"/>
      <c r="F55" s="838"/>
      <c r="G55" s="838"/>
      <c r="H55" s="838"/>
      <c r="I55" s="838"/>
      <c r="J55" s="838"/>
    </row>
    <row r="56" spans="1:10" x14ac:dyDescent="0.3">
      <c r="A56" s="75" t="s">
        <v>338</v>
      </c>
      <c r="I56" s="76"/>
    </row>
    <row r="58" spans="1:10" ht="25.5" x14ac:dyDescent="0.3">
      <c r="C58" s="77" t="s">
        <v>339</v>
      </c>
      <c r="D58" s="78" t="s">
        <v>340</v>
      </c>
      <c r="E58" s="78" t="s">
        <v>341</v>
      </c>
      <c r="F58" s="78" t="s">
        <v>342</v>
      </c>
      <c r="J58" s="76"/>
    </row>
    <row r="59" spans="1:10" ht="16.5" x14ac:dyDescent="0.3">
      <c r="B59" s="23">
        <v>2019</v>
      </c>
      <c r="C59" s="123">
        <v>0</v>
      </c>
      <c r="D59" s="79" t="e">
        <f>C15/C59</f>
        <v>#DIV/0!</v>
      </c>
      <c r="E59" s="79" t="e">
        <f>D15/C59</f>
        <v>#DIV/0!</v>
      </c>
      <c r="F59" s="79" t="e">
        <f>E15/C59</f>
        <v>#DIV/0!</v>
      </c>
    </row>
    <row r="60" spans="1:10" ht="16.5" x14ac:dyDescent="0.3">
      <c r="B60" s="23">
        <v>2020</v>
      </c>
      <c r="C60" s="124">
        <v>0</v>
      </c>
      <c r="D60" s="80" t="e">
        <f>C16/C60</f>
        <v>#DIV/0!</v>
      </c>
      <c r="E60" s="80" t="e">
        <f>D16/C60</f>
        <v>#DIV/0!</v>
      </c>
      <c r="F60" s="80" t="e">
        <f>E16/C60</f>
        <v>#DIV/0!</v>
      </c>
    </row>
    <row r="61" spans="1:10" ht="16.5" x14ac:dyDescent="0.3">
      <c r="B61" s="23">
        <v>2021</v>
      </c>
      <c r="C61" s="124">
        <v>0</v>
      </c>
      <c r="D61" s="80" t="e">
        <f>C17/C61</f>
        <v>#DIV/0!</v>
      </c>
      <c r="E61" s="80" t="e">
        <f>D17/C61</f>
        <v>#DIV/0!</v>
      </c>
      <c r="F61" s="80" t="e">
        <f>E17/C61</f>
        <v>#DIV/0!</v>
      </c>
      <c r="I61" s="34"/>
    </row>
    <row r="62" spans="1:10" ht="16.5" x14ac:dyDescent="0.3">
      <c r="B62" s="23">
        <v>2022</v>
      </c>
      <c r="C62" s="124">
        <v>0</v>
      </c>
      <c r="D62" s="80" t="e">
        <f>C18/C62</f>
        <v>#DIV/0!</v>
      </c>
      <c r="E62" s="80" t="e">
        <f>D18/C62</f>
        <v>#DIV/0!</v>
      </c>
      <c r="F62" s="80" t="e">
        <f>E18/C62</f>
        <v>#DIV/0!</v>
      </c>
    </row>
    <row r="63" spans="1:10" ht="16.5" customHeight="1" x14ac:dyDescent="0.3">
      <c r="B63" s="23">
        <v>2023</v>
      </c>
      <c r="C63" s="125">
        <v>0</v>
      </c>
      <c r="D63" s="81"/>
      <c r="E63" s="81"/>
      <c r="F63" s="81"/>
      <c r="G63" s="854" t="s">
        <v>343</v>
      </c>
      <c r="I63" s="68"/>
    </row>
    <row r="64" spans="1:10" ht="16.5" x14ac:dyDescent="0.3">
      <c r="B64" s="23">
        <v>2024</v>
      </c>
      <c r="C64" s="126">
        <v>0</v>
      </c>
      <c r="D64" s="82"/>
      <c r="E64" s="82"/>
      <c r="F64" s="82"/>
      <c r="G64" s="854"/>
    </row>
    <row r="66" spans="2:10" ht="16.5" thickBot="1" x14ac:dyDescent="0.35">
      <c r="B66" s="34" t="s">
        <v>344</v>
      </c>
      <c r="D66" s="83" t="e">
        <f>AVERAGE(D59:D62)</f>
        <v>#DIV/0!</v>
      </c>
      <c r="E66" s="84" t="e">
        <f t="shared" ref="E66:F66" si="5">AVERAGE(E59:E62)</f>
        <v>#DIV/0!</v>
      </c>
      <c r="F66" s="85" t="e">
        <f t="shared" si="5"/>
        <v>#DIV/0!</v>
      </c>
      <c r="I66" s="86"/>
      <c r="J66" s="34"/>
    </row>
    <row r="67" spans="2:10" ht="29.25" customHeight="1" thickBot="1" x14ac:dyDescent="0.35">
      <c r="B67" s="87" t="s">
        <v>345</v>
      </c>
      <c r="C67" s="855" t="s">
        <v>346</v>
      </c>
      <c r="D67" s="855"/>
      <c r="E67" s="856"/>
      <c r="F67" s="88" t="e">
        <f>AVERAGE(D59:F62)</f>
        <v>#DIV/0!</v>
      </c>
      <c r="J67" s="89"/>
    </row>
    <row r="69" spans="2:10" ht="26.25" x14ac:dyDescent="0.3">
      <c r="C69" s="77" t="s">
        <v>347</v>
      </c>
      <c r="D69" s="90" t="s">
        <v>348</v>
      </c>
      <c r="E69" s="90" t="s">
        <v>349</v>
      </c>
      <c r="F69" s="90" t="s">
        <v>350</v>
      </c>
    </row>
    <row r="70" spans="2:10" ht="16.5" x14ac:dyDescent="0.3">
      <c r="B70" s="23">
        <v>2019</v>
      </c>
      <c r="C70" s="123">
        <v>0</v>
      </c>
      <c r="D70" s="79" t="e">
        <f>C15/C70</f>
        <v>#DIV/0!</v>
      </c>
      <c r="E70" s="79" t="e">
        <f>D15/C70</f>
        <v>#DIV/0!</v>
      </c>
      <c r="F70" s="79" t="e">
        <f>E15/C70</f>
        <v>#DIV/0!</v>
      </c>
    </row>
    <row r="71" spans="2:10" ht="16.5" x14ac:dyDescent="0.3">
      <c r="B71" s="23">
        <v>2020</v>
      </c>
      <c r="C71" s="124">
        <v>0</v>
      </c>
      <c r="D71" s="80" t="e">
        <f>C16/C71</f>
        <v>#DIV/0!</v>
      </c>
      <c r="E71" s="80" t="e">
        <f>D16/C71</f>
        <v>#DIV/0!</v>
      </c>
      <c r="F71" s="80" t="e">
        <f>E16/C71</f>
        <v>#DIV/0!</v>
      </c>
    </row>
    <row r="72" spans="2:10" ht="16.5" x14ac:dyDescent="0.3">
      <c r="B72" s="23">
        <v>2021</v>
      </c>
      <c r="C72" s="124">
        <v>0</v>
      </c>
      <c r="D72" s="80" t="e">
        <f>C17/C72</f>
        <v>#DIV/0!</v>
      </c>
      <c r="E72" s="80" t="e">
        <f>D17/C72</f>
        <v>#DIV/0!</v>
      </c>
      <c r="F72" s="80" t="e">
        <f>E17/C72</f>
        <v>#DIV/0!</v>
      </c>
    </row>
    <row r="73" spans="2:10" ht="16.5" x14ac:dyDescent="0.3">
      <c r="B73" s="23">
        <v>2022</v>
      </c>
      <c r="C73" s="124">
        <v>0</v>
      </c>
      <c r="D73" s="80" t="e">
        <f>C18/C73</f>
        <v>#DIV/0!</v>
      </c>
      <c r="E73" s="80" t="e">
        <f>D18/C73</f>
        <v>#DIV/0!</v>
      </c>
      <c r="F73" s="80" t="e">
        <f>E18/C73</f>
        <v>#DIV/0!</v>
      </c>
    </row>
    <row r="74" spans="2:10" ht="16.5" customHeight="1" x14ac:dyDescent="0.3">
      <c r="B74" s="23">
        <v>2023</v>
      </c>
      <c r="C74" s="125"/>
      <c r="D74" s="81"/>
      <c r="E74" s="81"/>
      <c r="F74" s="81"/>
      <c r="G74" s="854" t="s">
        <v>343</v>
      </c>
    </row>
    <row r="75" spans="2:10" ht="16.5" x14ac:dyDescent="0.3">
      <c r="B75" s="23">
        <v>2024</v>
      </c>
      <c r="C75" s="126"/>
      <c r="D75" s="82"/>
      <c r="E75" s="82"/>
      <c r="F75" s="82"/>
      <c r="G75" s="854"/>
    </row>
    <row r="77" spans="2:10" ht="32.25" customHeight="1" thickBot="1" x14ac:dyDescent="0.35">
      <c r="B77" s="91" t="s">
        <v>351</v>
      </c>
      <c r="D77" s="92" t="e">
        <f>AVERAGE(D70:D73)</f>
        <v>#DIV/0!</v>
      </c>
      <c r="E77" s="93" t="e">
        <f t="shared" ref="E77:F77" si="6">AVERAGE(E70:E73)</f>
        <v>#DIV/0!</v>
      </c>
      <c r="F77" s="94" t="e">
        <f t="shared" si="6"/>
        <v>#DIV/0!</v>
      </c>
      <c r="I77" s="86"/>
      <c r="J77" s="34"/>
    </row>
    <row r="78" spans="2:10" ht="30" customHeight="1" thickBot="1" x14ac:dyDescent="0.35">
      <c r="B78" s="87" t="s">
        <v>352</v>
      </c>
      <c r="C78" s="95"/>
      <c r="D78" s="95"/>
      <c r="E78" s="95"/>
      <c r="F78" s="88" t="e">
        <f>AVERAGE(D70:F73)</f>
        <v>#DIV/0!</v>
      </c>
      <c r="J78" s="89"/>
    </row>
    <row r="80" spans="2:10" ht="16.5" thickBot="1" x14ac:dyDescent="0.35"/>
    <row r="81" spans="1:6" ht="24.75" thickBot="1" x14ac:dyDescent="0.45">
      <c r="B81" s="34" t="s">
        <v>353</v>
      </c>
      <c r="C81" s="96" t="s">
        <v>346</v>
      </c>
      <c r="D81" s="96"/>
      <c r="E81" s="96"/>
      <c r="F81" s="97" t="e">
        <f>F78+F67</f>
        <v>#DIV/0!</v>
      </c>
    </row>
    <row r="87" spans="1:6" ht="19.5" x14ac:dyDescent="0.3">
      <c r="A87" s="98"/>
    </row>
  </sheetData>
  <sheetProtection algorithmName="SHA-512" hashValue="FyHSqoeerjAV+nOzHh1MHQh3O8nPeGESA3T/XFxe+Pfu7qaON3d2HA4OqZ78x0sbfvuDNsK0rndr9VgdVFiPsw==" saltValue="XqWMf1vGdE2G7MJ9xn2uNQ==" spinCount="100000" sheet="1" selectLockedCells="1"/>
  <mergeCells count="18">
    <mergeCell ref="A45:F45"/>
    <mergeCell ref="A55:J55"/>
    <mergeCell ref="G63:G64"/>
    <mergeCell ref="C67:E67"/>
    <mergeCell ref="G74:G75"/>
    <mergeCell ref="A1:J1"/>
    <mergeCell ref="A44:J44"/>
    <mergeCell ref="A2:F7"/>
    <mergeCell ref="G2:H2"/>
    <mergeCell ref="G3:H3"/>
    <mergeCell ref="A9:J9"/>
    <mergeCell ref="A10:F11"/>
    <mergeCell ref="C13:H13"/>
    <mergeCell ref="A29:J29"/>
    <mergeCell ref="A30:F31"/>
    <mergeCell ref="C33:F33"/>
    <mergeCell ref="A37:F38"/>
    <mergeCell ref="C40:F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3B92-FD79-43A2-A82F-053B957439AF}">
  <sheetPr>
    <tabColor theme="7"/>
  </sheetPr>
  <dimension ref="A1:Y35"/>
  <sheetViews>
    <sheetView showGridLines="0" showRowColHeaders="0" topLeftCell="A4" workbookViewId="0">
      <selection activeCell="R13" sqref="R13:S13"/>
    </sheetView>
  </sheetViews>
  <sheetFormatPr defaultColWidth="8.88671875" defaultRowHeight="16.5" x14ac:dyDescent="0.3"/>
  <cols>
    <col min="1" max="1" width="5.77734375" style="1" customWidth="1"/>
    <col min="2" max="2" width="3.109375" style="1" customWidth="1"/>
    <col min="3" max="17" width="6" style="1" customWidth="1"/>
    <col min="18" max="19" width="5.5546875" style="1" customWidth="1"/>
    <col min="20" max="25" width="5.77734375" style="1" customWidth="1"/>
    <col min="26" max="16384" width="8.88671875" style="1"/>
  </cols>
  <sheetData>
    <row r="1" spans="1:25" x14ac:dyDescent="0.3">
      <c r="A1" s="1" t="s">
        <v>462</v>
      </c>
    </row>
    <row r="2" spans="1:25" ht="17.25" thickBot="1" x14ac:dyDescent="0.35">
      <c r="A2" s="857" t="s">
        <v>245</v>
      </c>
      <c r="B2" s="857"/>
      <c r="C2" s="857"/>
      <c r="D2" s="857"/>
      <c r="E2" s="857"/>
      <c r="F2" s="857"/>
      <c r="G2" s="857"/>
      <c r="H2" s="857"/>
      <c r="I2" s="857"/>
      <c r="J2" s="857"/>
      <c r="K2" s="857"/>
      <c r="L2" s="857"/>
      <c r="M2" s="857"/>
      <c r="N2" s="857"/>
      <c r="O2" s="857"/>
      <c r="P2" s="857"/>
      <c r="Q2" s="857"/>
      <c r="R2" s="857" t="s">
        <v>246</v>
      </c>
      <c r="S2" s="857"/>
    </row>
    <row r="3" spans="1:25" ht="17.25" thickBot="1" x14ac:dyDescent="0.35">
      <c r="A3" s="2"/>
      <c r="B3" s="858" t="s">
        <v>247</v>
      </c>
      <c r="C3" s="858"/>
      <c r="D3" s="858"/>
      <c r="E3" s="858"/>
      <c r="F3" s="858"/>
      <c r="G3" s="858"/>
      <c r="H3" s="858"/>
      <c r="I3" s="858"/>
      <c r="J3" s="858"/>
      <c r="K3" s="858"/>
      <c r="L3" s="858"/>
      <c r="M3" s="858"/>
      <c r="N3" s="858"/>
      <c r="O3" s="858"/>
      <c r="P3" s="858"/>
      <c r="Q3" s="858"/>
      <c r="R3" s="859"/>
      <c r="S3" s="860"/>
    </row>
    <row r="4" spans="1:25" s="4" customFormat="1" ht="16.5" customHeight="1" x14ac:dyDescent="0.3">
      <c r="A4" s="861" t="s">
        <v>248</v>
      </c>
      <c r="B4" s="861"/>
      <c r="C4" s="861"/>
      <c r="D4" s="861"/>
      <c r="E4" s="861"/>
      <c r="F4" s="861"/>
      <c r="G4" s="861"/>
      <c r="H4" s="861"/>
      <c r="I4" s="861"/>
      <c r="J4" s="861"/>
      <c r="K4" s="861"/>
      <c r="L4" s="861"/>
      <c r="M4" s="861"/>
      <c r="N4" s="861"/>
      <c r="O4" s="861"/>
      <c r="P4" s="861"/>
      <c r="Q4" s="861"/>
      <c r="R4" s="862" t="s">
        <v>249</v>
      </c>
      <c r="S4" s="862"/>
      <c r="T4" s="3"/>
      <c r="U4" s="3"/>
      <c r="V4" s="3"/>
      <c r="W4" s="3"/>
      <c r="X4" s="3"/>
      <c r="Y4" s="3"/>
    </row>
    <row r="5" spans="1:25" s="4" customFormat="1" ht="17.25" thickBot="1" x14ac:dyDescent="0.35">
      <c r="A5" s="864" t="s">
        <v>250</v>
      </c>
      <c r="B5" s="864"/>
      <c r="C5" s="864"/>
      <c r="D5" s="864"/>
      <c r="E5" s="864"/>
      <c r="F5" s="864"/>
      <c r="G5" s="864"/>
      <c r="H5" s="864"/>
      <c r="I5" s="864"/>
      <c r="J5" s="864"/>
      <c r="K5" s="864"/>
      <c r="L5" s="864"/>
      <c r="M5" s="864"/>
      <c r="N5" s="864"/>
      <c r="O5" s="864"/>
      <c r="P5" s="864"/>
      <c r="Q5" s="864"/>
      <c r="R5" s="863"/>
      <c r="S5" s="863"/>
      <c r="T5" s="3"/>
      <c r="U5" s="3"/>
      <c r="V5" s="3"/>
      <c r="W5" s="3"/>
      <c r="X5" s="3"/>
      <c r="Y5" s="3"/>
    </row>
    <row r="6" spans="1:25" s="6" customFormat="1" ht="17.25" thickBot="1" x14ac:dyDescent="0.35">
      <c r="A6" s="5">
        <v>1</v>
      </c>
      <c r="B6" s="263" t="s">
        <v>605</v>
      </c>
      <c r="C6" s="263"/>
      <c r="D6" s="263"/>
      <c r="E6" s="263"/>
      <c r="F6" s="263"/>
      <c r="G6" s="263"/>
      <c r="H6" s="263"/>
      <c r="I6" s="263"/>
      <c r="J6" s="263"/>
      <c r="K6" s="263"/>
      <c r="L6" s="263"/>
      <c r="M6" s="263"/>
      <c r="N6" s="263"/>
      <c r="O6" s="263"/>
      <c r="P6" s="263"/>
      <c r="Q6" s="263"/>
      <c r="R6" s="865"/>
      <c r="S6" s="866"/>
      <c r="T6" s="5"/>
      <c r="U6" s="5"/>
      <c r="V6" s="5"/>
      <c r="W6" s="5"/>
      <c r="X6" s="5"/>
      <c r="Y6" s="5"/>
    </row>
    <row r="7" spans="1:25" ht="17.25" thickBot="1" x14ac:dyDescent="0.35">
      <c r="A7" s="7">
        <v>2</v>
      </c>
      <c r="B7" s="867" t="s">
        <v>251</v>
      </c>
      <c r="C7" s="867"/>
      <c r="D7" s="867"/>
      <c r="E7" s="867"/>
      <c r="F7" s="867"/>
      <c r="G7" s="867"/>
      <c r="H7" s="867"/>
      <c r="I7" s="867"/>
      <c r="J7" s="867"/>
      <c r="K7" s="867"/>
      <c r="L7" s="867"/>
      <c r="M7" s="867"/>
      <c r="N7" s="867"/>
      <c r="O7" s="867"/>
      <c r="P7" s="867"/>
      <c r="Q7" s="867"/>
      <c r="R7" s="868"/>
      <c r="S7" s="869"/>
      <c r="T7" s="7"/>
      <c r="U7" s="7"/>
      <c r="V7" s="7"/>
      <c r="W7" s="7"/>
      <c r="X7" s="7"/>
      <c r="Y7" s="7"/>
    </row>
    <row r="8" spans="1:25" ht="17.25" thickBot="1" x14ac:dyDescent="0.35">
      <c r="A8" s="7">
        <v>3</v>
      </c>
      <c r="B8" s="867" t="s">
        <v>606</v>
      </c>
      <c r="C8" s="867"/>
      <c r="D8" s="867"/>
      <c r="E8" s="867"/>
      <c r="F8" s="867"/>
      <c r="G8" s="867"/>
      <c r="H8" s="867"/>
      <c r="I8" s="867"/>
      <c r="J8" s="867"/>
      <c r="K8" s="867"/>
      <c r="L8" s="867"/>
      <c r="M8" s="867"/>
      <c r="N8" s="867"/>
      <c r="O8" s="867"/>
      <c r="P8" s="867"/>
      <c r="Q8" s="867"/>
      <c r="R8" s="868"/>
      <c r="S8" s="869"/>
      <c r="T8" s="7"/>
      <c r="U8" s="7"/>
      <c r="V8" s="7"/>
      <c r="W8" s="7"/>
      <c r="X8" s="7"/>
      <c r="Y8" s="7"/>
    </row>
    <row r="9" spans="1:25" ht="17.25" thickBot="1" x14ac:dyDescent="0.35">
      <c r="A9" s="7">
        <v>4</v>
      </c>
      <c r="B9" s="867" t="s">
        <v>252</v>
      </c>
      <c r="C9" s="867"/>
      <c r="D9" s="867"/>
      <c r="E9" s="867"/>
      <c r="F9" s="867"/>
      <c r="G9" s="867"/>
      <c r="H9" s="867"/>
      <c r="I9" s="867"/>
      <c r="J9" s="867"/>
      <c r="K9" s="867"/>
      <c r="L9" s="867"/>
      <c r="M9" s="867"/>
      <c r="N9" s="867"/>
      <c r="O9" s="867"/>
      <c r="P9" s="867"/>
      <c r="Q9" s="867"/>
      <c r="R9" s="868"/>
      <c r="S9" s="869"/>
      <c r="T9" s="7"/>
      <c r="U9" s="7"/>
      <c r="V9" s="7"/>
      <c r="W9" s="7"/>
      <c r="X9" s="7"/>
      <c r="Y9" s="7"/>
    </row>
    <row r="10" spans="1:25" ht="17.25" thickBot="1" x14ac:dyDescent="0.35">
      <c r="A10" s="7">
        <v>5</v>
      </c>
      <c r="B10" s="867" t="s">
        <v>253</v>
      </c>
      <c r="C10" s="867"/>
      <c r="D10" s="867"/>
      <c r="E10" s="867"/>
      <c r="F10" s="867"/>
      <c r="G10" s="867"/>
      <c r="H10" s="867"/>
      <c r="I10" s="867"/>
      <c r="J10" s="867"/>
      <c r="K10" s="867"/>
      <c r="L10" s="867"/>
      <c r="M10" s="867"/>
      <c r="N10" s="867"/>
      <c r="O10" s="867"/>
      <c r="P10" s="867"/>
      <c r="Q10" s="867"/>
      <c r="R10" s="868"/>
      <c r="S10" s="869"/>
      <c r="T10" s="7"/>
      <c r="U10" s="7"/>
      <c r="V10" s="7"/>
      <c r="W10" s="7"/>
      <c r="X10" s="7"/>
      <c r="Y10" s="7"/>
    </row>
    <row r="11" spans="1:25" ht="17.25" thickBot="1" x14ac:dyDescent="0.35">
      <c r="A11" s="7">
        <v>6</v>
      </c>
      <c r="B11" s="867" t="s">
        <v>254</v>
      </c>
      <c r="C11" s="867"/>
      <c r="D11" s="867"/>
      <c r="E11" s="867"/>
      <c r="F11" s="867"/>
      <c r="G11" s="867"/>
      <c r="H11" s="867"/>
      <c r="I11" s="867"/>
      <c r="J11" s="867"/>
      <c r="K11" s="867"/>
      <c r="L11" s="867"/>
      <c r="M11" s="867"/>
      <c r="N11" s="867"/>
      <c r="O11" s="867"/>
      <c r="P11" s="867"/>
      <c r="Q11" s="867"/>
      <c r="R11" s="868"/>
      <c r="S11" s="869"/>
      <c r="T11" s="7"/>
      <c r="U11" s="7"/>
      <c r="V11" s="7"/>
      <c r="W11" s="7"/>
      <c r="X11" s="7"/>
      <c r="Y11" s="7"/>
    </row>
    <row r="12" spans="1:25" ht="17.25" thickBot="1" x14ac:dyDescent="0.35">
      <c r="A12" s="7">
        <v>7</v>
      </c>
      <c r="B12" s="867" t="s">
        <v>255</v>
      </c>
      <c r="C12" s="867"/>
      <c r="D12" s="867"/>
      <c r="E12" s="867"/>
      <c r="F12" s="867"/>
      <c r="G12" s="867"/>
      <c r="H12" s="867"/>
      <c r="I12" s="867"/>
      <c r="J12" s="867"/>
      <c r="K12" s="867"/>
      <c r="L12" s="867"/>
      <c r="M12" s="867"/>
      <c r="N12" s="867"/>
      <c r="O12" s="867"/>
      <c r="P12" s="867"/>
      <c r="Q12" s="867"/>
      <c r="R12" s="868"/>
      <c r="S12" s="869"/>
      <c r="T12" s="7"/>
      <c r="U12" s="7"/>
      <c r="V12" s="7"/>
      <c r="W12" s="7"/>
      <c r="X12" s="7"/>
      <c r="Y12" s="7"/>
    </row>
    <row r="13" spans="1:25" ht="17.25" thickBot="1" x14ac:dyDescent="0.35">
      <c r="A13" s="7">
        <v>8</v>
      </c>
      <c r="B13" s="867" t="s">
        <v>607</v>
      </c>
      <c r="C13" s="867"/>
      <c r="D13" s="867"/>
      <c r="E13" s="867"/>
      <c r="F13" s="867"/>
      <c r="G13" s="867"/>
      <c r="H13" s="867"/>
      <c r="I13" s="867"/>
      <c r="J13" s="867"/>
      <c r="K13" s="867"/>
      <c r="L13" s="867"/>
      <c r="M13" s="867"/>
      <c r="N13" s="867"/>
      <c r="O13" s="867"/>
      <c r="P13" s="867"/>
      <c r="Q13" s="867"/>
      <c r="R13" s="868"/>
      <c r="S13" s="869"/>
      <c r="T13" s="7"/>
      <c r="U13" s="7"/>
      <c r="V13" s="7"/>
      <c r="W13" s="7"/>
      <c r="X13" s="7"/>
      <c r="Y13" s="7"/>
    </row>
    <row r="14" spans="1:25" ht="17.25" thickBot="1" x14ac:dyDescent="0.35">
      <c r="A14" s="7">
        <v>9</v>
      </c>
      <c r="B14" s="867" t="s">
        <v>256</v>
      </c>
      <c r="C14" s="867"/>
      <c r="D14" s="867"/>
      <c r="E14" s="867"/>
      <c r="F14" s="867"/>
      <c r="G14" s="867"/>
      <c r="H14" s="867"/>
      <c r="I14" s="867"/>
      <c r="J14" s="867"/>
      <c r="K14" s="867"/>
      <c r="L14" s="867"/>
      <c r="M14" s="867"/>
      <c r="N14" s="867"/>
      <c r="O14" s="867"/>
      <c r="P14" s="867"/>
      <c r="Q14" s="867"/>
      <c r="R14" s="868"/>
      <c r="S14" s="869"/>
      <c r="T14" s="7"/>
      <c r="U14" s="7"/>
      <c r="V14" s="7"/>
      <c r="W14" s="7"/>
      <c r="X14" s="7"/>
      <c r="Y14" s="7"/>
    </row>
    <row r="15" spans="1:25" ht="17.25" thickBot="1" x14ac:dyDescent="0.35">
      <c r="A15" s="7">
        <v>10</v>
      </c>
      <c r="B15" s="867" t="s">
        <v>257</v>
      </c>
      <c r="C15" s="867"/>
      <c r="D15" s="867"/>
      <c r="E15" s="867"/>
      <c r="F15" s="867"/>
      <c r="G15" s="867"/>
      <c r="H15" s="867"/>
      <c r="I15" s="867"/>
      <c r="J15" s="867"/>
      <c r="K15" s="867"/>
      <c r="L15" s="867"/>
      <c r="M15" s="867"/>
      <c r="N15" s="867"/>
      <c r="O15" s="867"/>
      <c r="P15" s="867"/>
      <c r="Q15" s="867"/>
      <c r="R15" s="870"/>
      <c r="S15" s="871"/>
      <c r="T15" s="7"/>
      <c r="U15" s="7"/>
      <c r="V15" s="7"/>
      <c r="W15" s="7"/>
      <c r="X15" s="7"/>
      <c r="Y15" s="7"/>
    </row>
    <row r="16" spans="1:25" ht="17.25" thickBot="1" x14ac:dyDescent="0.35">
      <c r="A16" s="7"/>
      <c r="B16" s="7" t="s">
        <v>258</v>
      </c>
      <c r="C16" s="867" t="s">
        <v>259</v>
      </c>
      <c r="D16" s="867"/>
      <c r="E16" s="867"/>
      <c r="F16" s="867"/>
      <c r="G16" s="867"/>
      <c r="H16" s="867"/>
      <c r="I16" s="867"/>
      <c r="J16" s="867"/>
      <c r="K16" s="867"/>
      <c r="L16" s="867"/>
      <c r="M16" s="867"/>
      <c r="N16" s="867"/>
      <c r="O16" s="867"/>
      <c r="P16" s="867"/>
      <c r="Q16" s="867"/>
      <c r="R16" s="868"/>
      <c r="S16" s="869"/>
      <c r="T16" s="7"/>
      <c r="U16" s="7"/>
      <c r="V16" s="7"/>
      <c r="W16" s="7"/>
      <c r="X16" s="7"/>
      <c r="Y16" s="7"/>
    </row>
    <row r="17" spans="1:25" ht="17.25" thickBot="1" x14ac:dyDescent="0.35">
      <c r="A17" s="7"/>
      <c r="B17" s="7" t="s">
        <v>260</v>
      </c>
      <c r="C17" s="867" t="s">
        <v>261</v>
      </c>
      <c r="D17" s="867"/>
      <c r="E17" s="867"/>
      <c r="F17" s="867"/>
      <c r="G17" s="867"/>
      <c r="H17" s="867"/>
      <c r="I17" s="867"/>
      <c r="J17" s="867"/>
      <c r="K17" s="867"/>
      <c r="L17" s="867"/>
      <c r="M17" s="867"/>
      <c r="N17" s="867"/>
      <c r="O17" s="867"/>
      <c r="P17" s="867"/>
      <c r="Q17" s="867"/>
      <c r="R17" s="868"/>
      <c r="S17" s="869"/>
      <c r="T17" s="7"/>
      <c r="U17" s="7"/>
      <c r="V17" s="7"/>
      <c r="W17" s="7"/>
      <c r="X17" s="7"/>
      <c r="Y17" s="7"/>
    </row>
    <row r="18" spans="1:25" ht="17.25" thickBot="1" x14ac:dyDescent="0.35">
      <c r="A18" s="7"/>
      <c r="B18" s="7" t="s">
        <v>262</v>
      </c>
      <c r="C18" s="867" t="s">
        <v>263</v>
      </c>
      <c r="D18" s="867"/>
      <c r="E18" s="867"/>
      <c r="F18" s="867"/>
      <c r="G18" s="867"/>
      <c r="H18" s="867"/>
      <c r="I18" s="867"/>
      <c r="J18" s="867"/>
      <c r="K18" s="867"/>
      <c r="L18" s="867"/>
      <c r="M18" s="867"/>
      <c r="N18" s="867"/>
      <c r="O18" s="867"/>
      <c r="P18" s="867"/>
      <c r="Q18" s="867"/>
      <c r="R18" s="868"/>
      <c r="S18" s="869"/>
      <c r="T18" s="7"/>
      <c r="U18" s="7"/>
      <c r="V18" s="7"/>
      <c r="W18" s="7"/>
      <c r="X18" s="7"/>
      <c r="Y18" s="7"/>
    </row>
    <row r="19" spans="1:25" ht="17.25" thickBot="1" x14ac:dyDescent="0.35">
      <c r="A19" s="7"/>
      <c r="B19" s="7" t="s">
        <v>264</v>
      </c>
      <c r="C19" s="867" t="s">
        <v>265</v>
      </c>
      <c r="D19" s="867"/>
      <c r="E19" s="867"/>
      <c r="F19" s="867"/>
      <c r="G19" s="867"/>
      <c r="H19" s="867"/>
      <c r="I19" s="867"/>
      <c r="J19" s="867"/>
      <c r="K19" s="867"/>
      <c r="L19" s="867"/>
      <c r="M19" s="867"/>
      <c r="N19" s="867"/>
      <c r="O19" s="867"/>
      <c r="P19" s="867"/>
      <c r="Q19" s="867"/>
      <c r="R19" s="868"/>
      <c r="S19" s="869"/>
      <c r="T19" s="7"/>
      <c r="U19" s="7"/>
      <c r="V19" s="7"/>
      <c r="W19" s="7"/>
      <c r="X19" s="7"/>
      <c r="Y19" s="7"/>
    </row>
    <row r="20" spans="1:25" ht="17.25" thickBot="1" x14ac:dyDescent="0.35">
      <c r="A20" s="7"/>
      <c r="B20" s="7" t="s">
        <v>266</v>
      </c>
      <c r="C20" s="867" t="s">
        <v>267</v>
      </c>
      <c r="D20" s="867"/>
      <c r="E20" s="867"/>
      <c r="F20" s="867"/>
      <c r="G20" s="867"/>
      <c r="H20" s="867"/>
      <c r="I20" s="867"/>
      <c r="J20" s="867"/>
      <c r="K20" s="867"/>
      <c r="L20" s="867"/>
      <c r="M20" s="867"/>
      <c r="N20" s="867"/>
      <c r="O20" s="867"/>
      <c r="P20" s="867"/>
      <c r="Q20" s="867"/>
      <c r="R20" s="868"/>
      <c r="S20" s="869"/>
      <c r="T20" s="7"/>
      <c r="U20" s="7"/>
      <c r="V20" s="7"/>
      <c r="W20" s="7"/>
      <c r="X20" s="7"/>
      <c r="Y20" s="7"/>
    </row>
    <row r="21" spans="1:25" ht="17.25" thickBot="1" x14ac:dyDescent="0.35">
      <c r="A21" s="7"/>
      <c r="B21" s="7" t="s">
        <v>268</v>
      </c>
      <c r="C21" s="867" t="s">
        <v>269</v>
      </c>
      <c r="D21" s="867"/>
      <c r="E21" s="867"/>
      <c r="F21" s="867"/>
      <c r="G21" s="867"/>
      <c r="H21" s="867"/>
      <c r="I21" s="867"/>
      <c r="J21" s="867"/>
      <c r="K21" s="867"/>
      <c r="L21" s="867"/>
      <c r="M21" s="867"/>
      <c r="N21" s="867"/>
      <c r="O21" s="867"/>
      <c r="P21" s="867"/>
      <c r="Q21" s="867"/>
      <c r="R21" s="868"/>
      <c r="S21" s="869"/>
      <c r="T21" s="7"/>
      <c r="U21" s="7"/>
      <c r="V21" s="7"/>
      <c r="W21" s="7"/>
      <c r="X21" s="7"/>
      <c r="Y21" s="7"/>
    </row>
    <row r="22" spans="1:25" ht="16.149999999999999" customHeight="1" thickBot="1" x14ac:dyDescent="0.35">
      <c r="A22" s="7">
        <v>11</v>
      </c>
      <c r="B22" s="872" t="s">
        <v>610</v>
      </c>
      <c r="C22" s="872"/>
      <c r="D22" s="872"/>
      <c r="E22" s="872"/>
      <c r="F22" s="872"/>
      <c r="G22" s="872"/>
      <c r="H22" s="872"/>
      <c r="I22" s="872"/>
      <c r="J22" s="872"/>
      <c r="K22" s="872"/>
      <c r="L22" s="872"/>
      <c r="M22" s="872"/>
      <c r="N22" s="872"/>
      <c r="O22" s="872"/>
      <c r="P22" s="872"/>
      <c r="Q22" s="872"/>
      <c r="R22" s="868"/>
      <c r="S22" s="869"/>
      <c r="T22" s="7"/>
      <c r="U22" s="7"/>
      <c r="V22" s="7"/>
      <c r="W22" s="7"/>
      <c r="X22" s="7"/>
      <c r="Y22" s="7"/>
    </row>
    <row r="23" spans="1:25" ht="17.25" thickBot="1" x14ac:dyDescent="0.35">
      <c r="A23" s="7">
        <v>12</v>
      </c>
      <c r="B23" s="374" t="s">
        <v>270</v>
      </c>
      <c r="C23" s="374"/>
      <c r="D23" s="374"/>
      <c r="E23" s="374"/>
      <c r="F23" s="374"/>
      <c r="G23" s="374"/>
      <c r="H23" s="374"/>
      <c r="I23" s="374"/>
      <c r="J23" s="374"/>
      <c r="K23" s="374"/>
      <c r="L23" s="374"/>
      <c r="M23" s="374"/>
      <c r="N23" s="374"/>
      <c r="O23" s="374"/>
      <c r="P23" s="374"/>
      <c r="Q23" s="873"/>
      <c r="R23" s="870"/>
      <c r="S23" s="871"/>
      <c r="T23" s="7"/>
      <c r="U23" s="7"/>
      <c r="V23" s="7"/>
      <c r="W23" s="7"/>
      <c r="X23" s="7"/>
      <c r="Y23" s="7"/>
    </row>
    <row r="24" spans="1:25" ht="17.25" thickBot="1" x14ac:dyDescent="0.35">
      <c r="A24" s="7"/>
      <c r="B24" s="8" t="s">
        <v>258</v>
      </c>
      <c r="C24" s="294" t="s">
        <v>271</v>
      </c>
      <c r="D24" s="294"/>
      <c r="E24" s="294"/>
      <c r="F24" s="294"/>
      <c r="G24" s="294"/>
      <c r="H24" s="294"/>
      <c r="I24" s="294"/>
      <c r="J24" s="294"/>
      <c r="K24" s="294"/>
      <c r="L24" s="294"/>
      <c r="M24" s="294"/>
      <c r="N24" s="294"/>
      <c r="O24" s="294"/>
      <c r="P24" s="294"/>
      <c r="Q24" s="294"/>
      <c r="R24" s="868"/>
      <c r="S24" s="869"/>
      <c r="T24" s="7"/>
      <c r="U24" s="7"/>
      <c r="V24" s="7"/>
      <c r="W24" s="7"/>
      <c r="X24" s="7"/>
      <c r="Y24" s="7"/>
    </row>
    <row r="25" spans="1:25" ht="17.25" thickBot="1" x14ac:dyDescent="0.35">
      <c r="A25" s="7"/>
      <c r="B25" s="8" t="s">
        <v>260</v>
      </c>
      <c r="C25" s="294" t="s">
        <v>272</v>
      </c>
      <c r="D25" s="294"/>
      <c r="E25" s="294"/>
      <c r="F25" s="294"/>
      <c r="G25" s="294"/>
      <c r="H25" s="294"/>
      <c r="I25" s="294"/>
      <c r="J25" s="294"/>
      <c r="K25" s="294"/>
      <c r="L25" s="294"/>
      <c r="M25" s="294"/>
      <c r="N25" s="294"/>
      <c r="O25" s="294"/>
      <c r="P25" s="294"/>
      <c r="Q25" s="294"/>
      <c r="R25" s="868"/>
      <c r="S25" s="869"/>
      <c r="T25" s="7"/>
      <c r="U25" s="7"/>
      <c r="V25" s="7"/>
      <c r="W25" s="7"/>
      <c r="X25" s="7"/>
      <c r="Y25" s="7"/>
    </row>
    <row r="26" spans="1:25" ht="17.25" thickBot="1" x14ac:dyDescent="0.35">
      <c r="A26" s="7"/>
      <c r="B26" s="8" t="s">
        <v>262</v>
      </c>
      <c r="C26" s="374" t="s">
        <v>273</v>
      </c>
      <c r="D26" s="374"/>
      <c r="E26" s="374"/>
      <c r="F26" s="374"/>
      <c r="G26" s="374"/>
      <c r="H26" s="374"/>
      <c r="I26" s="374"/>
      <c r="J26" s="374"/>
      <c r="K26" s="374"/>
      <c r="L26" s="374"/>
      <c r="M26" s="374"/>
      <c r="N26" s="374"/>
      <c r="O26" s="374"/>
      <c r="P26" s="374"/>
      <c r="Q26" s="374"/>
      <c r="R26" s="868"/>
      <c r="S26" s="869"/>
      <c r="T26" s="7"/>
    </row>
    <row r="27" spans="1:25" ht="17.25" thickBot="1" x14ac:dyDescent="0.35">
      <c r="A27" s="7"/>
      <c r="B27" s="8" t="s">
        <v>264</v>
      </c>
      <c r="C27" s="294" t="s">
        <v>274</v>
      </c>
      <c r="D27" s="294"/>
      <c r="E27" s="294"/>
      <c r="F27" s="294"/>
      <c r="G27" s="294"/>
      <c r="H27" s="294"/>
      <c r="I27" s="294"/>
      <c r="J27" s="294"/>
      <c r="K27" s="294"/>
      <c r="L27" s="294"/>
      <c r="M27" s="294"/>
      <c r="N27" s="294"/>
      <c r="O27" s="294"/>
      <c r="P27" s="294"/>
      <c r="Q27" s="294"/>
      <c r="R27" s="868"/>
      <c r="S27" s="869"/>
      <c r="T27" s="7"/>
      <c r="U27" s="7"/>
      <c r="V27" s="7"/>
      <c r="W27" s="7"/>
      <c r="X27" s="7"/>
      <c r="Y27" s="7"/>
    </row>
    <row r="28" spans="1:25" ht="17.25" thickBot="1" x14ac:dyDescent="0.35">
      <c r="A28" s="7">
        <v>13</v>
      </c>
      <c r="B28" s="294" t="s">
        <v>608</v>
      </c>
      <c r="C28" s="294"/>
      <c r="D28" s="294"/>
      <c r="E28" s="294"/>
      <c r="F28" s="294"/>
      <c r="G28" s="294"/>
      <c r="H28" s="294"/>
      <c r="I28" s="294"/>
      <c r="J28" s="294"/>
      <c r="K28" s="294"/>
      <c r="L28" s="294"/>
      <c r="M28" s="294"/>
      <c r="N28" s="294"/>
      <c r="O28" s="294"/>
      <c r="P28" s="294"/>
      <c r="Q28" s="876"/>
      <c r="R28" s="868"/>
      <c r="S28" s="869"/>
      <c r="T28" s="7"/>
      <c r="U28" s="7"/>
      <c r="V28" s="7"/>
      <c r="W28" s="7"/>
      <c r="X28" s="7"/>
      <c r="Y28" s="7"/>
    </row>
    <row r="29" spans="1:25" ht="17.25" thickBot="1" x14ac:dyDescent="0.35">
      <c r="A29" s="7">
        <v>14</v>
      </c>
      <c r="B29" s="294" t="s">
        <v>275</v>
      </c>
      <c r="C29" s="294"/>
      <c r="D29" s="294"/>
      <c r="E29" s="294"/>
      <c r="F29" s="294"/>
      <c r="G29" s="294"/>
      <c r="H29" s="294"/>
      <c r="I29" s="294"/>
      <c r="J29" s="294"/>
      <c r="K29" s="294"/>
      <c r="L29" s="294"/>
      <c r="M29" s="294"/>
      <c r="N29" s="294"/>
      <c r="O29" s="294"/>
      <c r="P29" s="294"/>
      <c r="Q29" s="294"/>
      <c r="R29" s="868"/>
      <c r="S29" s="869"/>
      <c r="T29" s="7"/>
      <c r="U29" s="7"/>
      <c r="V29" s="7"/>
      <c r="W29" s="7"/>
      <c r="X29" s="7"/>
      <c r="Y29" s="7"/>
    </row>
    <row r="30" spans="1:25" ht="17.25" thickBot="1" x14ac:dyDescent="0.35">
      <c r="A30" s="7">
        <v>15</v>
      </c>
      <c r="B30" s="867" t="s">
        <v>276</v>
      </c>
      <c r="C30" s="867"/>
      <c r="D30" s="867"/>
      <c r="E30" s="867"/>
      <c r="F30" s="867"/>
      <c r="G30" s="867"/>
      <c r="H30" s="867"/>
      <c r="I30" s="867"/>
      <c r="J30" s="867"/>
      <c r="K30" s="867"/>
      <c r="L30" s="867"/>
      <c r="M30" s="867"/>
      <c r="N30" s="867"/>
      <c r="O30" s="867"/>
      <c r="P30" s="867"/>
      <c r="Q30" s="867"/>
      <c r="R30" s="868"/>
      <c r="S30" s="869"/>
      <c r="T30" s="7"/>
      <c r="U30" s="7"/>
      <c r="V30" s="7"/>
      <c r="W30" s="7"/>
      <c r="X30" s="7"/>
      <c r="Y30" s="7"/>
    </row>
    <row r="31" spans="1:25" ht="17.25" thickBot="1" x14ac:dyDescent="0.35">
      <c r="A31" s="7">
        <v>16</v>
      </c>
      <c r="B31" s="294" t="s">
        <v>609</v>
      </c>
      <c r="C31" s="294"/>
      <c r="D31" s="294"/>
      <c r="E31" s="294"/>
      <c r="F31" s="294"/>
      <c r="G31" s="294"/>
      <c r="H31" s="294"/>
      <c r="I31" s="294"/>
      <c r="J31" s="294"/>
      <c r="K31" s="294"/>
      <c r="L31" s="294"/>
      <c r="M31" s="294"/>
      <c r="N31" s="294"/>
      <c r="O31" s="294"/>
      <c r="P31" s="294"/>
      <c r="Q31" s="294"/>
      <c r="R31" s="868"/>
      <c r="S31" s="869"/>
      <c r="T31" s="7"/>
      <c r="U31" s="7"/>
      <c r="V31" s="7"/>
      <c r="W31" s="7"/>
      <c r="X31" s="7"/>
      <c r="Y31" s="7"/>
    </row>
    <row r="32" spans="1:25" x14ac:dyDescent="0.3">
      <c r="A32" s="874" t="s">
        <v>419</v>
      </c>
      <c r="B32" s="874"/>
      <c r="C32" s="874"/>
      <c r="D32" s="874"/>
      <c r="E32" s="874"/>
      <c r="F32" s="874"/>
      <c r="G32" s="874"/>
      <c r="H32" s="874"/>
      <c r="I32" s="874"/>
      <c r="J32" s="874"/>
      <c r="K32" s="874"/>
      <c r="L32" s="874"/>
      <c r="M32" s="874"/>
      <c r="N32" s="874"/>
      <c r="O32" s="874"/>
      <c r="P32" s="874"/>
      <c r="Q32" s="874"/>
      <c r="R32" s="874"/>
      <c r="S32" s="874"/>
      <c r="T32" s="7"/>
      <c r="U32" s="7"/>
      <c r="V32" s="7"/>
      <c r="W32" s="7"/>
      <c r="X32" s="7"/>
      <c r="Y32" s="7"/>
    </row>
    <row r="33" spans="1:25" x14ac:dyDescent="0.3">
      <c r="A33" s="874"/>
      <c r="B33" s="874"/>
      <c r="C33" s="874"/>
      <c r="D33" s="874"/>
      <c r="E33" s="874"/>
      <c r="F33" s="874"/>
      <c r="G33" s="874"/>
      <c r="H33" s="874"/>
      <c r="I33" s="874"/>
      <c r="J33" s="874"/>
      <c r="K33" s="874"/>
      <c r="L33" s="874"/>
      <c r="M33" s="874"/>
      <c r="N33" s="874"/>
      <c r="O33" s="874"/>
      <c r="P33" s="874"/>
      <c r="Q33" s="874"/>
      <c r="R33" s="874"/>
      <c r="S33" s="874"/>
      <c r="T33" s="7"/>
      <c r="U33" s="7"/>
      <c r="V33" s="7"/>
      <c r="W33" s="7"/>
      <c r="X33" s="7"/>
      <c r="Y33" s="7"/>
    </row>
    <row r="34" spans="1:25" x14ac:dyDescent="0.3">
      <c r="A34" s="875" t="s">
        <v>277</v>
      </c>
      <c r="B34" s="875"/>
      <c r="C34" s="875"/>
      <c r="D34" s="875"/>
      <c r="E34" s="875"/>
      <c r="F34" s="875"/>
      <c r="G34" s="875"/>
      <c r="H34" s="875"/>
      <c r="I34" s="875"/>
      <c r="J34" s="875"/>
      <c r="K34" s="875"/>
      <c r="L34" s="875"/>
      <c r="M34" s="875"/>
      <c r="N34" s="875"/>
      <c r="O34" s="875"/>
      <c r="P34" s="875"/>
      <c r="Q34" s="875"/>
      <c r="R34" s="875"/>
      <c r="S34" s="875"/>
      <c r="T34" s="7"/>
      <c r="U34" s="7"/>
      <c r="V34" s="7"/>
      <c r="W34" s="7"/>
      <c r="X34" s="7"/>
      <c r="Y34" s="7"/>
    </row>
    <row r="35" spans="1:25" s="10" customFormat="1" x14ac:dyDescent="0.3">
      <c r="A35" s="1"/>
      <c r="B35" s="1"/>
      <c r="C35" s="1"/>
      <c r="D35" s="1"/>
      <c r="E35" s="1"/>
      <c r="F35" s="1"/>
      <c r="G35" s="1"/>
      <c r="H35" s="1"/>
      <c r="I35" s="1"/>
      <c r="J35" s="1"/>
      <c r="K35" s="1"/>
      <c r="L35" s="1"/>
      <c r="M35" s="1"/>
      <c r="N35" s="1"/>
      <c r="O35" s="1"/>
      <c r="P35" s="1"/>
      <c r="Q35" s="1"/>
      <c r="R35" s="1"/>
      <c r="S35" s="1"/>
      <c r="T35" s="9"/>
      <c r="U35" s="9"/>
      <c r="V35" s="9"/>
      <c r="W35" s="9"/>
      <c r="X35" s="9"/>
      <c r="Y35" s="9"/>
    </row>
  </sheetData>
  <sheetProtection algorithmName="SHA-512" hashValue="HsOua5QPjTXk6H4S+SYewcJh7Y5mUnPPnEEFC3JWVH65Mn50yRh1UZKbpSYI4BYfjm+vkqgl8XGV4F8OX21wGg==" saltValue="pYCZhE/s7v+i/k/t/D3xAg==" spinCount="100000" sheet="1" selectLockedCells="1"/>
  <mergeCells count="61">
    <mergeCell ref="A32:S33"/>
    <mergeCell ref="A34:S34"/>
    <mergeCell ref="C26:Q26"/>
    <mergeCell ref="R26:S26"/>
    <mergeCell ref="C27:Q27"/>
    <mergeCell ref="R27:S27"/>
    <mergeCell ref="R28:S28"/>
    <mergeCell ref="B28:Q28"/>
    <mergeCell ref="R29:S29"/>
    <mergeCell ref="B30:Q30"/>
    <mergeCell ref="R30:S30"/>
    <mergeCell ref="B31:Q31"/>
    <mergeCell ref="R31:S31"/>
    <mergeCell ref="B29:Q29"/>
    <mergeCell ref="C21:Q21"/>
    <mergeCell ref="R21:S21"/>
    <mergeCell ref="R25:S25"/>
    <mergeCell ref="B22:Q22"/>
    <mergeCell ref="R22:S22"/>
    <mergeCell ref="B23:Q23"/>
    <mergeCell ref="R23:S23"/>
    <mergeCell ref="C24:Q24"/>
    <mergeCell ref="R24:S24"/>
    <mergeCell ref="C25:Q25"/>
    <mergeCell ref="C18:Q18"/>
    <mergeCell ref="R18:S18"/>
    <mergeCell ref="C19:Q19"/>
    <mergeCell ref="R19:S19"/>
    <mergeCell ref="C20:Q20"/>
    <mergeCell ref="R20:S20"/>
    <mergeCell ref="B15:Q15"/>
    <mergeCell ref="R15:S15"/>
    <mergeCell ref="C16:Q16"/>
    <mergeCell ref="R16:S16"/>
    <mergeCell ref="C17:Q17"/>
    <mergeCell ref="R17:S17"/>
    <mergeCell ref="B12:Q12"/>
    <mergeCell ref="R12:S12"/>
    <mergeCell ref="B13:Q13"/>
    <mergeCell ref="R13:S13"/>
    <mergeCell ref="B14:Q14"/>
    <mergeCell ref="R14:S14"/>
    <mergeCell ref="B9:Q9"/>
    <mergeCell ref="R9:S9"/>
    <mergeCell ref="B10:Q10"/>
    <mergeCell ref="R10:S10"/>
    <mergeCell ref="B11:Q11"/>
    <mergeCell ref="R11:S11"/>
    <mergeCell ref="B6:Q6"/>
    <mergeCell ref="R6:S6"/>
    <mergeCell ref="B7:Q7"/>
    <mergeCell ref="R7:S7"/>
    <mergeCell ref="B8:Q8"/>
    <mergeCell ref="R8:S8"/>
    <mergeCell ref="A2:Q2"/>
    <mergeCell ref="R2:S2"/>
    <mergeCell ref="B3:Q3"/>
    <mergeCell ref="R3:S3"/>
    <mergeCell ref="A4:Q4"/>
    <mergeCell ref="R4:S5"/>
    <mergeCell ref="A5:Q5"/>
  </mergeCells>
  <dataValidations count="3">
    <dataValidation type="list" allowBlank="1" showInputMessage="1" showErrorMessage="1" sqref="R7:S14 R30:S30 R16:S22 R24:R31" xr:uid="{4A55C505-02C3-4DE8-8742-8C50D950E2D4}">
      <formula1>" ,yes,no,n/a"</formula1>
    </dataValidation>
    <dataValidation type="list" allowBlank="1" showInputMessage="1" showErrorMessage="1" sqref="R6:S6" xr:uid="{2BF8D3CE-67B1-4306-9DAF-471B9CB7C809}">
      <formula1>"yes,no,n/a"</formula1>
    </dataValidation>
    <dataValidation type="list" allowBlank="1" showInputMessage="1" showErrorMessage="1" sqref="R3:S3" xr:uid="{F8EC9452-8260-4BC0-93CE-381613C2D4D0}">
      <formula1>"yes,no"</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295303B0-0C24-4D39-87F4-5D2713C51C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Start Here</vt:lpstr>
      <vt:lpstr>Programming rules</vt:lpstr>
      <vt:lpstr>Funding overview</vt:lpstr>
      <vt:lpstr>Program &amp; project types</vt:lpstr>
      <vt:lpstr>Application</vt:lpstr>
      <vt:lpstr>Financial</vt:lpstr>
      <vt:lpstr>Checklist</vt:lpstr>
      <vt:lpstr>Application!Print_Area</vt:lpstr>
      <vt:lpstr>'Funding overview'!Print_Area</vt:lpstr>
      <vt:lpstr>'Programming rules'!Print_Area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2018-11-20T20:02:03Z</cp:lastPrinted>
  <dcterms:created xsi:type="dcterms:W3CDTF">2018-10-31T20:57:26Z</dcterms:created>
  <dcterms:modified xsi:type="dcterms:W3CDTF">2024-09-17T19:03:38Z</dcterms:modified>
</cp:coreProperties>
</file>